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Levá strana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'01 - Levá strana'!$C$112:$K$620</definedName>
    <definedName name="_xlnm.Print_Area" localSheetId="1">'01 - Levá strana'!$C$4:$J$39,'01 - Levá strana'!$C$45:$J$94,'01 - Levá strana'!$C$100:$K$620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'01 - Levá strana'!$112:$112</definedName>
  </definedNames>
  <calcPr fullCalcOnLoad="1"/>
</workbook>
</file>

<file path=xl/sharedStrings.xml><?xml version="1.0" encoding="utf-8"?>
<sst xmlns="http://schemas.openxmlformats.org/spreadsheetml/2006/main" count="6416" uniqueCount="1486">
  <si>
    <t>Export Komplet</t>
  </si>
  <si>
    <t>VZ</t>
  </si>
  <si>
    <t>2.0</t>
  </si>
  <si>
    <t>ZAMOK</t>
  </si>
  <si>
    <t>False</t>
  </si>
  <si>
    <t>{b5a56143-621c-4237-b97a-8d06f8043c54}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</si>
  <si>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</si>
  <si>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</si>
  <si>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</si>
  <si>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</si>
  <si>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</si>
  <si>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</si>
  <si>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</si>
  <si>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</si>
  <si>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L2017-42b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</si>
  <si>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</si>
  <si>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</si>
  <si>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Stavební úpravy MŠ č.p. 800 - Kuchyňky</t>
  </si>
  <si>
    <t>KSO:</t>
  </si>
  <si>
    <t>801 31 43</t>
  </si>
  <si>
    <t>CC-CZ:</t>
  </si>
  <si>
    <t/>
  </si>
  <si>
    <t>Místo:</t>
  </si>
  <si>
    <t>Obec Jablunkov</t>
  </si>
  <si>
    <t>Datum:</t>
  </si>
  <si>
    <t>17. 4. 2021</t>
  </si>
  <si>
    <t>Zadavatel:</t>
  </si>
  <si>
    <t>IČ:</t>
  </si>
  <si>
    <t>00296759</t>
  </si>
  <si>
    <t>Město Jablunkov</t>
  </si>
  <si>
    <t>DIČ:</t>
  </si>
  <si>
    <t>Uchazeč:</t>
  </si>
  <si>
    <t>Vyplň údaj</t>
  </si>
  <si>
    <t>Projektant:</t>
  </si>
  <si>
    <t>28640861</t>
  </si>
  <si>
    <t>Projekční kancelář lay-out s.r.o.</t>
  </si>
  <si>
    <t>CZ28640861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</si>
  <si>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</si>
  <si>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</si>
  <si>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</si>
  <si>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</si>
  <si>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</si>
  <si>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</si>
  <si>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</si>
  <si>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</si>
  <si>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</si>
  <si>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</si>
  <si>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</si>
  <si>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</si>
  <si>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</si>
  <si>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</si>
  <si>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</si>
  <si>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</si>
  <si>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</si>
  <si>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</si>
  <si>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</si>
  <si>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</si>
  <si>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</si>
  <si>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</si>
  <si>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</si>
  <si>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</si>
  <si>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</si>
  <si>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</si>
  <si>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</si>
  <si>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</si>
  <si>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</si>
  <si>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</si>
  <si>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</si>
  <si>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</si>
  <si>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</si>
  <si>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</si>
  <si>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</si>
  <si>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</si>
  <si>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</si>
  <si>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</si>
  <si>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</si>
  <si>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</si>
  <si>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</si>
  <si>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</si>
  <si>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</si>
  <si>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</si>
  <si>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</si>
  <si>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Levá strana</t>
  </si>
  <si>
    <t>STA</t>
  </si>
  <si>
    <t>1</t>
  </si>
  <si>
    <t>{877b22dc-09b3-4584-9b37-88e1d57d063d}</t>
  </si>
  <si>
    <t>2</t>
  </si>
  <si>
    <t>KRYCÍ LIST SOUPISU PRACÍ</t>
  </si>
  <si>
    <t>Objekt:</t>
  </si>
  <si>
    <t>01 - Levá strana</t>
  </si>
  <si>
    <t>REKAPITULACE ČLENĚNÍ SOUPISU PRACÍ</t>
  </si>
  <si>
    <t>Kód dílu - Popis</t>
  </si>
  <si>
    <t>Cena celkem [CZK]</t>
  </si>
  <si>
    <t>-1</t>
  </si>
  <si>
    <t xml:space="preserve">D1 - Materiál/montáž </t>
  </si>
  <si>
    <t xml:space="preserve">    D2 - HZS </t>
  </si>
  <si>
    <t xml:space="preserve">    D3 - PRIV - úprava stávajícího rozvaděče</t>
  </si>
  <si>
    <t xml:space="preserve">    D4 - PRVI - úprava stávajícího rozvaděče</t>
  </si>
  <si>
    <t xml:space="preserve">    D5 - VRN_ELI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</si>
  <si>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</si>
  <si>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</si>
  <si>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</si>
  <si>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</si>
  <si>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</si>
  <si>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</si>
  <si>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</si>
  <si>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</si>
  <si>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</si>
  <si>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</si>
  <si>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</si>
  <si>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</si>
  <si>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</si>
  <si>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727 - Zdravotechnika - požární ochrana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</si>
  <si>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</si>
  <si>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</si>
  <si>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</si>
  <si>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</si>
  <si>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</si>
  <si>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</si>
  <si>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</si>
  <si>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</si>
  <si>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</si>
  <si>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</si>
  <si>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46-M - Zemní práce při extr.mont.pracích</t>
  </si>
  <si>
    <t>VRN - Vedlejší rozpočtové náklady</t>
  </si>
  <si>
    <t xml:space="preserve">    VRN3 - Zařízení staveniště</t>
  </si>
  <si>
    <t xml:space="preserve">    VRN6 - Územní vlivy</t>
  </si>
  <si>
    <t xml:space="preserve">    VRN8 - Přesun stavebních kapacit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</si>
  <si>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</si>
  <si>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</si>
  <si>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</si>
  <si>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</si>
  <si>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</si>
  <si>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</si>
  <si>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</si>
  <si>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</si>
  <si>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</si>
  <si>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</si>
  <si>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</si>
  <si>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</si>
  <si>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</si>
  <si>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D1</t>
  </si>
  <si>
    <t xml:space="preserve">Materiál/montáž </t>
  </si>
  <si>
    <t>ROZPOCET</t>
  </si>
  <si>
    <t>K</t>
  </si>
  <si>
    <t>MM_01</t>
  </si>
  <si>
    <t>PRIV - úprava stávajícího rozvaděče</t>
  </si>
  <si>
    <t>ks</t>
  </si>
  <si>
    <t>vlastní</t>
  </si>
  <si>
    <t>4</t>
  </si>
  <si>
    <t>-2034477457</t>
  </si>
  <si>
    <t>P</t>
  </si>
  <si>
    <t>Poznámka k položce:
viz příloha č. 1,10</t>
  </si>
  <si>
    <t>MM_02</t>
  </si>
  <si>
    <t>PRVI - úprava stávajícího rozvaděče</t>
  </si>
  <si>
    <t>1606828220</t>
  </si>
  <si>
    <t>3</t>
  </si>
  <si>
    <t>MM_03</t>
  </si>
  <si>
    <t>CYKY-J 3 x 4</t>
  </si>
  <si>
    <t>m</t>
  </si>
  <si>
    <t>-393653815</t>
  </si>
  <si>
    <t>Poznámka k položce:
viz příloha č. 1,2</t>
  </si>
  <si>
    <t>MM_04</t>
  </si>
  <si>
    <t>CYKY-J 3 x 2,5</t>
  </si>
  <si>
    <t>290474954</t>
  </si>
  <si>
    <t>Poznámka k položce:
viz příloha č. 1,2,3</t>
  </si>
  <si>
    <t>5</t>
  </si>
  <si>
    <t>MM_05</t>
  </si>
  <si>
    <t>CYKY-J 3 x 1,5</t>
  </si>
  <si>
    <t>1688922959</t>
  </si>
  <si>
    <t>6</t>
  </si>
  <si>
    <t>MM_06</t>
  </si>
  <si>
    <t>CYKY-O 3 x 1,5</t>
  </si>
  <si>
    <t>-811244729</t>
  </si>
  <si>
    <t>7</t>
  </si>
  <si>
    <t>MM_07</t>
  </si>
  <si>
    <t>CYKY-O 2 x 1,5</t>
  </si>
  <si>
    <t>1657828391</t>
  </si>
  <si>
    <t>8</t>
  </si>
  <si>
    <t>MM_08</t>
  </si>
  <si>
    <t>CY 4 zž</t>
  </si>
  <si>
    <t>1128577307</t>
  </si>
  <si>
    <t>9</t>
  </si>
  <si>
    <t>MM_09</t>
  </si>
  <si>
    <t>svorka OP</t>
  </si>
  <si>
    <t>1047070054</t>
  </si>
  <si>
    <t>10</t>
  </si>
  <si>
    <t>MM_10</t>
  </si>
  <si>
    <t>skříň doplňujícího posp. DOP</t>
  </si>
  <si>
    <t>-1819680190</t>
  </si>
  <si>
    <t>11</t>
  </si>
  <si>
    <t>MM_11</t>
  </si>
  <si>
    <t>plast.kanál LV 40/20 vč. víka a přísl. na stěnu</t>
  </si>
  <si>
    <t>763923543</t>
  </si>
  <si>
    <t>12</t>
  </si>
  <si>
    <t>MM_12</t>
  </si>
  <si>
    <t>plast.kanál LV 20/20 vč. víka a přísl. na stěnu</t>
  </si>
  <si>
    <t>1647014876</t>
  </si>
  <si>
    <t>13</t>
  </si>
  <si>
    <t>MM_13</t>
  </si>
  <si>
    <t>tr d13 PVC do stěny</t>
  </si>
  <si>
    <t>100089630</t>
  </si>
  <si>
    <t>14</t>
  </si>
  <si>
    <t>MM_14</t>
  </si>
  <si>
    <t>spínač řazení 1 barva sv šedá zapuštěný, IP20</t>
  </si>
  <si>
    <t>-334082419</t>
  </si>
  <si>
    <t>MM_15</t>
  </si>
  <si>
    <t>spínač řazení 6 barva sv šedá zapuštěný, IP20</t>
  </si>
  <si>
    <t>807831389</t>
  </si>
  <si>
    <t>16</t>
  </si>
  <si>
    <t>MM_16</t>
  </si>
  <si>
    <t>zásuvka 16A/230V jednonás. světle šedá komplet, s víčkem na omítku</t>
  </si>
  <si>
    <t>1415787508</t>
  </si>
  <si>
    <t>17</t>
  </si>
  <si>
    <t>MM_17</t>
  </si>
  <si>
    <t>spínač 2P/20A/400V sporák. přípojka na omítku</t>
  </si>
  <si>
    <t>-1029252315</t>
  </si>
  <si>
    <t>18</t>
  </si>
  <si>
    <t>MM_18</t>
  </si>
  <si>
    <t>zásobníkový ohřívač vody, bez dodávky, jen montáž</t>
  </si>
  <si>
    <t>-233277973</t>
  </si>
  <si>
    <t>19</t>
  </si>
  <si>
    <t>MM_19</t>
  </si>
  <si>
    <t>průtokový ohřívač vody, bez dodávky, jen montáž</t>
  </si>
  <si>
    <t>1670204509</t>
  </si>
  <si>
    <t>20</t>
  </si>
  <si>
    <t>MM_20</t>
  </si>
  <si>
    <t>ukončení vodičů pospojování do 4</t>
  </si>
  <si>
    <t>-646720222</t>
  </si>
  <si>
    <t>MM_21</t>
  </si>
  <si>
    <t>ukončení kabelů do 4 x 1,5-4</t>
  </si>
  <si>
    <t>-795290566</t>
  </si>
  <si>
    <t>22</t>
  </si>
  <si>
    <t>MM_22</t>
  </si>
  <si>
    <t>KP68 pro vypínače</t>
  </si>
  <si>
    <t>1115821899</t>
  </si>
  <si>
    <t>23</t>
  </si>
  <si>
    <t>MM_23</t>
  </si>
  <si>
    <t>KR68</t>
  </si>
  <si>
    <t>483529889</t>
  </si>
  <si>
    <t>24</t>
  </si>
  <si>
    <t>MM_24</t>
  </si>
  <si>
    <t>otvor pro K68</t>
  </si>
  <si>
    <t>-326869293</t>
  </si>
  <si>
    <t>25</t>
  </si>
  <si>
    <t>MM_25</t>
  </si>
  <si>
    <t>otvor pro DOP</t>
  </si>
  <si>
    <t>1528640648</t>
  </si>
  <si>
    <t>26</t>
  </si>
  <si>
    <t>MM_26</t>
  </si>
  <si>
    <t>průraz zdivem do 30 cm</t>
  </si>
  <si>
    <t>710030576</t>
  </si>
  <si>
    <t>27</t>
  </si>
  <si>
    <t>MM_27</t>
  </si>
  <si>
    <t>průraz zdivem do 15 cm</t>
  </si>
  <si>
    <t>1141472884</t>
  </si>
  <si>
    <t>28</t>
  </si>
  <si>
    <t>MM_28</t>
  </si>
  <si>
    <t>drážka pro kabel, š 1,5 cm, hl 1,5 cm</t>
  </si>
  <si>
    <t>-1420408693</t>
  </si>
  <si>
    <t>29</t>
  </si>
  <si>
    <t>MM_29</t>
  </si>
  <si>
    <t>podruž. materiál 3% z dod. pro ELI silnoproud i slaboproud celkem</t>
  </si>
  <si>
    <t>kpl</t>
  </si>
  <si>
    <t>-8084449</t>
  </si>
  <si>
    <t>Poznámka k položce:
vykalkulovaný odhad</t>
  </si>
  <si>
    <t>D2</t>
  </si>
  <si>
    <t xml:space="preserve">HZS </t>
  </si>
  <si>
    <t>30</t>
  </si>
  <si>
    <t>HZS_01</t>
  </si>
  <si>
    <t>demontáž a úprava stávající elektroinstalace silnoproud</t>
  </si>
  <si>
    <t>hod</t>
  </si>
  <si>
    <t>-810924617</t>
  </si>
  <si>
    <t>31</t>
  </si>
  <si>
    <t>HZS_02</t>
  </si>
  <si>
    <t>zjišťování vedení ve zdi</t>
  </si>
  <si>
    <t>-541661194</t>
  </si>
  <si>
    <t>32</t>
  </si>
  <si>
    <t>HZS_03</t>
  </si>
  <si>
    <t>639057907</t>
  </si>
  <si>
    <t>33</t>
  </si>
  <si>
    <t>HZS_04</t>
  </si>
  <si>
    <t>882265719</t>
  </si>
  <si>
    <t>34</t>
  </si>
  <si>
    <t>HZS_05</t>
  </si>
  <si>
    <t>elektroinstalace - předání, prošk. osob pověř. údržbou se zápisem</t>
  </si>
  <si>
    <t>1156217552</t>
  </si>
  <si>
    <t>35</t>
  </si>
  <si>
    <t>HZS_06</t>
  </si>
  <si>
    <t>třídění odpadů</t>
  </si>
  <si>
    <t>2022411204</t>
  </si>
  <si>
    <t>36</t>
  </si>
  <si>
    <t>HZS_07</t>
  </si>
  <si>
    <t>odvoz suti na skládku do 25 km</t>
  </si>
  <si>
    <t>-1264898476</t>
  </si>
  <si>
    <t>37</t>
  </si>
  <si>
    <t>HZS_08</t>
  </si>
  <si>
    <t>dokumentace skutečného provedení</t>
  </si>
  <si>
    <t>1725425646</t>
  </si>
  <si>
    <t>38</t>
  </si>
  <si>
    <t>HZS_09</t>
  </si>
  <si>
    <t>závěrečná měření, revize, předávací protokoly</t>
  </si>
  <si>
    <t>-836176233</t>
  </si>
  <si>
    <t>D3</t>
  </si>
  <si>
    <t>39</t>
  </si>
  <si>
    <t>PRIV_01</t>
  </si>
  <si>
    <t>Proudový chránič 2 pól. s napr. ochr. 20B / 2P / 0,03A, AC, 10kA</t>
  </si>
  <si>
    <t>-1348482578</t>
  </si>
  <si>
    <t>40</t>
  </si>
  <si>
    <t>PRIV_02</t>
  </si>
  <si>
    <t>Proudový chránič 2 pól. s napr. ochr. 16B / 2P / 0,03A, AC, 10kA</t>
  </si>
  <si>
    <t>-1057263096</t>
  </si>
  <si>
    <t>41</t>
  </si>
  <si>
    <t>PRIV_03</t>
  </si>
  <si>
    <t>Stykač 1S, 25 A, 230 V AC</t>
  </si>
  <si>
    <t>95803129</t>
  </si>
  <si>
    <t>42</t>
  </si>
  <si>
    <t>PRIV_04</t>
  </si>
  <si>
    <t>Jistič 1 pól. 4A, char.B, 6 kA</t>
  </si>
  <si>
    <t>-734754503</t>
  </si>
  <si>
    <t>43</t>
  </si>
  <si>
    <t>PRIV_05</t>
  </si>
  <si>
    <t>PE,N přípojnice 63A</t>
  </si>
  <si>
    <t>-112368173</t>
  </si>
  <si>
    <t>44</t>
  </si>
  <si>
    <t>PRIV_06</t>
  </si>
  <si>
    <t>podruž. materiál 3% z dod.</t>
  </si>
  <si>
    <t>-210206889</t>
  </si>
  <si>
    <t>D4</t>
  </si>
  <si>
    <t>45</t>
  </si>
  <si>
    <t>PRVI_01</t>
  </si>
  <si>
    <t>-374538363</t>
  </si>
  <si>
    <t>46</t>
  </si>
  <si>
    <t>PRVI_02</t>
  </si>
  <si>
    <t>30990469</t>
  </si>
  <si>
    <t>47</t>
  </si>
  <si>
    <t>PRVI_03</t>
  </si>
  <si>
    <t>-461587963</t>
  </si>
  <si>
    <t>48</t>
  </si>
  <si>
    <t>PRVI_04</t>
  </si>
  <si>
    <t>-2067304266</t>
  </si>
  <si>
    <t>49</t>
  </si>
  <si>
    <t>PRVI_05</t>
  </si>
  <si>
    <t>-1441380047</t>
  </si>
  <si>
    <t>D5</t>
  </si>
  <si>
    <t>VRN_ELI</t>
  </si>
  <si>
    <t>50</t>
  </si>
  <si>
    <t>VRN_ELI_01</t>
  </si>
  <si>
    <t>Doprava z dodávky materiálu 3,6 %</t>
  </si>
  <si>
    <t>-1117100078</t>
  </si>
  <si>
    <t>51</t>
  </si>
  <si>
    <t>VRN_ELI_02</t>
  </si>
  <si>
    <t>Přesun 1 % z dodávky materiálu</t>
  </si>
  <si>
    <t>-254177836</t>
  </si>
  <si>
    <t>52</t>
  </si>
  <si>
    <t>VRN_ELI_03</t>
  </si>
  <si>
    <t>PPV a zednické výpomoce vč.zazdění a zabílení drážek 3,6 % z mont.</t>
  </si>
  <si>
    <t>-1146681478</t>
  </si>
  <si>
    <t>53</t>
  </si>
  <si>
    <t>VRN_ELI_04</t>
  </si>
  <si>
    <t>Náklady na zařízení staveniště – GZS 2,4% z celk. nákladů</t>
  </si>
  <si>
    <t>-1017800016</t>
  </si>
  <si>
    <t>HSV</t>
  </si>
  <si>
    <t>Práce a dodávky HSV</t>
  </si>
  <si>
    <t>Svislé a kompletní konstrukce</t>
  </si>
  <si>
    <t>54</t>
  </si>
  <si>
    <t>317941121</t>
  </si>
  <si>
    <t>Osazování ocelových válcovaných nosníků na zdivu I nebo IE nebo U nebo UE nebo L do č. 12 nebo výšky do 120 mm</t>
  </si>
  <si>
    <t>t</t>
  </si>
  <si>
    <t>CS ÚRS 2021 01</t>
  </si>
  <si>
    <t>-1993802225</t>
  </si>
  <si>
    <t>55</t>
  </si>
  <si>
    <t>M</t>
  </si>
  <si>
    <t>130104160</t>
  </si>
  <si>
    <t>Ocel profilová v jakosti 11 375 ocel profilová L úhelníky rovnostranné 40 x 40 x 5 mm</t>
  </si>
  <si>
    <t>1201848392</t>
  </si>
  <si>
    <t>Poznámka k položce:
Hmotnost: 3,00 kg/m</t>
  </si>
  <si>
    <t>VV</t>
  </si>
  <si>
    <t>2*1,6*3/1000*1,2"viz. D.01.01.02,03</t>
  </si>
  <si>
    <t>Součet</t>
  </si>
  <si>
    <t>56</t>
  </si>
  <si>
    <t>340000999</t>
  </si>
  <si>
    <t>Řezání stěnových dílců z lehkých betonů tl. přes 100 do 200 mm</t>
  </si>
  <si>
    <t>-1620295945</t>
  </si>
  <si>
    <t>6*3,26+5*3,18"viz. D.01.01.02,03,04</t>
  </si>
  <si>
    <t>57</t>
  </si>
  <si>
    <t>342272323</t>
  </si>
  <si>
    <t>Příčky z pórobetonových přesných příčkovek hladkých, objemové hmotnosti 500 kg/m3 na tenké maltové lože, tloušťky příčky 100 mm</t>
  </si>
  <si>
    <t>m2</t>
  </si>
  <si>
    <t>-1858568561</t>
  </si>
  <si>
    <t>(0,3+0,6)*3,26+(0,9+0,18)*2,1"viz. D.01.01.05-08</t>
  </si>
  <si>
    <t>(0,3+0,6)*3,18"viz. D.01.01.06-08</t>
  </si>
  <si>
    <t>58</t>
  </si>
  <si>
    <t>342272523</t>
  </si>
  <si>
    <t>Příčky z pórobetonových přesných příčkovek hladkých, objemové hmotnosti 500 kg/m3 na tenké maltové lože, tloušťky příčky 150 mm</t>
  </si>
  <si>
    <t>-1668647131</t>
  </si>
  <si>
    <t>1,25*(1,3+0,2)*1,1"viz. D.01.01.06-08</t>
  </si>
  <si>
    <t>59</t>
  </si>
  <si>
    <t>342291100_R01</t>
  </si>
  <si>
    <t>Utěsnění prostupu montážní polyuretanovou pěnou</t>
  </si>
  <si>
    <t>kus</t>
  </si>
  <si>
    <t>-1371682182</t>
  </si>
  <si>
    <t>3"viz. Specifikace rozvodu vody</t>
  </si>
  <si>
    <t>4+12"viz. Specifikace rozvodu kanalizace</t>
  </si>
  <si>
    <t>7+2"zaslepení původních prostupů</t>
  </si>
  <si>
    <t>60</t>
  </si>
  <si>
    <t>342291131</t>
  </si>
  <si>
    <t>Ukotvení příček plochými kotvami, do konstrukce betonové</t>
  </si>
  <si>
    <t>1161545500</t>
  </si>
  <si>
    <t>3,26*6+5*3,18"viz. D.01.01.05-08</t>
  </si>
  <si>
    <t>61</t>
  </si>
  <si>
    <t>346481112</t>
  </si>
  <si>
    <t>Zaplentování rýh, potrubí, válcovaných nosníků, výklenků nebo nik jakéhokoliv tvaru, na maltu ve stěnách nebo před stěnami keramickým a funkčně podobným pletivem</t>
  </si>
  <si>
    <t>-1180404209</t>
  </si>
  <si>
    <t>60*0,15+3*0,2"viz. Specifikace rozvodu vody</t>
  </si>
  <si>
    <t>(9+2)*0,2"viz. Specifikace rozvodu kanalizace</t>
  </si>
  <si>
    <t>1,6*0,2*2"osazení překladu v m.č. 1.11</t>
  </si>
  <si>
    <t>Vodorovné konstrukce</t>
  </si>
  <si>
    <t>62</t>
  </si>
  <si>
    <t>411351011</t>
  </si>
  <si>
    <t>Bednění stropních konstrukcí - bez podpěrné konstrukce desek tloušťky stropní desky přes 5 do 25 cm zřízení</t>
  </si>
  <si>
    <t>121547760</t>
  </si>
  <si>
    <t>0,5*0,5*(3+4+12+7+2)"zaslepení stropních prostupů</t>
  </si>
  <si>
    <t>63</t>
  </si>
  <si>
    <t>411351012</t>
  </si>
  <si>
    <t>Bednění stropních konstrukcí - bez podpěrné konstrukce desek tloušťky stropní desky přes 5 do 25 cm odstranění</t>
  </si>
  <si>
    <t>-1732698340</t>
  </si>
  <si>
    <t>64</t>
  </si>
  <si>
    <t>411354313</t>
  </si>
  <si>
    <t>Podpěrná konstrukce stropů - desek, kleneb a skořepin výška podepření do 4 m tloušťka stropu přes 15 do 25 cm zřízení</t>
  </si>
  <si>
    <t>-1830399890</t>
  </si>
  <si>
    <t>65</t>
  </si>
  <si>
    <t>411354314</t>
  </si>
  <si>
    <t>Podpěrná konstrukce stropů - desek, kleneb a skořepin výška podepření do 4 m tloušťka stropu přes 15 do 25 cm odstranění</t>
  </si>
  <si>
    <t>771120251</t>
  </si>
  <si>
    <t>Úpravy povrchů, podlahy a osazování výplní</t>
  </si>
  <si>
    <t>66</t>
  </si>
  <si>
    <t>611315422</t>
  </si>
  <si>
    <t>Oprava vápenné omítky vnitřních ploch štukové dvouvrstvé, tloušťky do 20 mm a tloušťky štuku do 3 mm stropů, v rozsahu opravované plochy přes 10 do 30%</t>
  </si>
  <si>
    <t>-1790546749</t>
  </si>
  <si>
    <t>8,64+7,58+13,55+5,46"1.NP</t>
  </si>
  <si>
    <t>13,07+10,13"2.NP</t>
  </si>
  <si>
    <t>67</t>
  </si>
  <si>
    <t>611315452</t>
  </si>
  <si>
    <t>Oprava vápenné omítky vnitřních ploch Příplatek k cenám za každých dalších 10 mm tloušťky omítky stropů,v rozsahu opravované plochy přes 10 do 30%</t>
  </si>
  <si>
    <t>-2109444640</t>
  </si>
  <si>
    <t>68</t>
  </si>
  <si>
    <t>612131101</t>
  </si>
  <si>
    <t>Podkladní a spojovací vrstva vnitřních omítaných ploch cementový postřik nanášený ručně celoplošně stěn</t>
  </si>
  <si>
    <t>-2123192171</t>
  </si>
  <si>
    <t>(8,064+2,063+12,44)*1,2"dozdívky a zaplentování rýh</t>
  </si>
  <si>
    <t>69</t>
  </si>
  <si>
    <t>612315422</t>
  </si>
  <si>
    <t>Oprava vápenné omítky vnitřních ploch štukové dvouvrstvé, tloušťky do 20 mm a tloušťky štuku do 3 mm stěn, v rozsahu opravované plochy přes 10 do 30%</t>
  </si>
  <si>
    <t>618037182</t>
  </si>
  <si>
    <t>70</t>
  </si>
  <si>
    <t>612315452</t>
  </si>
  <si>
    <t>Oprava vápenné omítky vnitřních ploch Příplatek k cenám za každých dalších 10 mm tloušťky omítky stěn, v rozsahu opravované plochy přes 10 do 30%</t>
  </si>
  <si>
    <t>1582367248</t>
  </si>
  <si>
    <t>71</t>
  </si>
  <si>
    <t>612321141</t>
  </si>
  <si>
    <t>Omítka vápenocementová vnitřních ploch nanášená ručně dvouvrstvá, tloušťky jádrové omítky do 10 mm a tloušťky štuku do 3 mm štuková svislých konstrukcí stěn</t>
  </si>
  <si>
    <t>1980740032</t>
  </si>
  <si>
    <t>27,08+40,655</t>
  </si>
  <si>
    <t>72</t>
  </si>
  <si>
    <t>621215104</t>
  </si>
  <si>
    <t>Oprava kontaktního zateplení z polystyrenových desek jednotlivých malých ploch tloušťky do 40 mm podhledů, plochy jednotlivě přes 0,5 do 1,0 m2</t>
  </si>
  <si>
    <t>-1487988517</t>
  </si>
  <si>
    <t>73</t>
  </si>
  <si>
    <t>622215104</t>
  </si>
  <si>
    <t>Oprava kontaktního zateplení z polystyrenových desek jednotlivých malých ploch tloušťky do 40 mm stěn, plochy jednotlivě přes 0,5 do 1,0 m2</t>
  </si>
  <si>
    <t>1021689179</t>
  </si>
  <si>
    <t>74</t>
  </si>
  <si>
    <t>622252002</t>
  </si>
  <si>
    <t>Montáž profilů kontaktního zateplení ostatních stěnových, dilatačních apod. lepených do tmelu</t>
  </si>
  <si>
    <t>-894128867</t>
  </si>
  <si>
    <t>(1,65+3,08*2)*2</t>
  </si>
  <si>
    <t>75</t>
  </si>
  <si>
    <t>28342205</t>
  </si>
  <si>
    <t>profil začišťovací PVC 6mm s výztužnou tkaninou pro ostění ETICS</t>
  </si>
  <si>
    <t>1792339356</t>
  </si>
  <si>
    <t>15,62*1,05 'Přepočtené koeficientem množství</t>
  </si>
  <si>
    <t>76</t>
  </si>
  <si>
    <t>631311114</t>
  </si>
  <si>
    <t>Mazanina z betonu prostého bez zvýšených nároků na prostředí tl. přes 50 do 80 mm tř. C 16/20</t>
  </si>
  <si>
    <t>m3</t>
  </si>
  <si>
    <t>-153847374</t>
  </si>
  <si>
    <t>1*1*0,1*2"sprchy</t>
  </si>
  <si>
    <t>77</t>
  </si>
  <si>
    <t>631312141</t>
  </si>
  <si>
    <t>Doplnění dosavadních mazanin prostým betonem s dodáním hmot, bez potěru, plochy jednotlivě rýh v dosavadních mazaninách</t>
  </si>
  <si>
    <t>1225700793</t>
  </si>
  <si>
    <t>3*0,25*0,25"zaslepení prostupů viz. Specifikace rozvodu vody</t>
  </si>
  <si>
    <t>(4+12)*0,25*0,25"zaslepení prostupů viz. Specifikace rozvodu kanalizace</t>
  </si>
  <si>
    <t>(7+2)*0,25*0,25"zaslepení původních prostupů</t>
  </si>
  <si>
    <t>78</t>
  </si>
  <si>
    <t>631319181</t>
  </si>
  <si>
    <t>Příplatek k cenám mazanin za sklon přes 15 st. do 35 st. od vodorovné roviny mazanina tl. přes 50 do 80 mm</t>
  </si>
  <si>
    <t>-1675843848</t>
  </si>
  <si>
    <t>79</t>
  </si>
  <si>
    <t>631362021</t>
  </si>
  <si>
    <t>Výztuž mazanin ze svařovaných sítí z drátů typu KARI</t>
  </si>
  <si>
    <t>-93046269</t>
  </si>
  <si>
    <t>1*2*1*1,1/1000"kari sítio 4/100/100</t>
  </si>
  <si>
    <t>Trubní vedení</t>
  </si>
  <si>
    <t>80</t>
  </si>
  <si>
    <t>899914110R01</t>
  </si>
  <si>
    <t xml:space="preserve">Montáž ocelové chráničky D 30 x 3 mm s utěsněním dutiny </t>
  </si>
  <si>
    <t>-239635896</t>
  </si>
  <si>
    <t>2*0,2+2*0,25"viz. D.01.02.03</t>
  </si>
  <si>
    <t>Ostatní konstrukce a práce, bourání</t>
  </si>
  <si>
    <t>81</t>
  </si>
  <si>
    <t>949101111</t>
  </si>
  <si>
    <t>Lešení pomocné pracovní pro objekty pozemních staveb pro zatížení do 150 kg/m2, o výšce lešeňové podlahy do 1,9 m</t>
  </si>
  <si>
    <t>196107146</t>
  </si>
  <si>
    <t>8,64+7,58+13,55+5,46"viz. D.01.01.05</t>
  </si>
  <si>
    <t>13,07+1,87+10,13"viz. D.01.01.06</t>
  </si>
  <si>
    <t>Mezisoučet</t>
  </si>
  <si>
    <t>60,3*3"bourací práce + nový stav+ZTI</t>
  </si>
  <si>
    <t>82</t>
  </si>
  <si>
    <t>952901111</t>
  </si>
  <si>
    <t>Vyčištění budov nebo objektů před předáním do užívání budov bytové nebo občanské výstavby, světlé výšky podlaží do 4 m</t>
  </si>
  <si>
    <t>168427443</t>
  </si>
  <si>
    <t>120"odhad zasažených ploch uvnitř budovy</t>
  </si>
  <si>
    <t>83</t>
  </si>
  <si>
    <t>962031132</t>
  </si>
  <si>
    <t>Bourání příček z cihel, tvárnic nebo příčkovek z cihel pálených, plných nebo dutých na maltu vápennou nebo vápenocementovou, tl. do 100 mm</t>
  </si>
  <si>
    <t>-139559959</t>
  </si>
  <si>
    <t>0,3*3,21+0,6*2,1"m.č. 1.10</t>
  </si>
  <si>
    <t>(0,3+0,6)*3,21"m.č. 1.13</t>
  </si>
  <si>
    <t>0,3*3,18"m.č. 2.09</t>
  </si>
  <si>
    <t>(0,3+0,6)*3,18"m.č. 2.14</t>
  </si>
  <si>
    <t>84</t>
  </si>
  <si>
    <t>965042121</t>
  </si>
  <si>
    <t>Bourání mazanin betonových nebo z litého asfaltu tl. do 100 mm, plochy do 1 m2</t>
  </si>
  <si>
    <t>591626800</t>
  </si>
  <si>
    <t>1*1*0,1"sprcha v m.č. 1.13</t>
  </si>
  <si>
    <t>1*1*0,1"sprcha v m.č. 2.14</t>
  </si>
  <si>
    <t>85</t>
  </si>
  <si>
    <t>965081213</t>
  </si>
  <si>
    <t>Bourání podlah z dlaždic bez podkladního lože nebo mazaniny, s jakoukoliv výplní spár keramických nebo xylolitových tl. do 10 mm, plochy přes 1 m2</t>
  </si>
  <si>
    <t>1602620129</t>
  </si>
  <si>
    <t>8,64+7,58+13,55+5,46"m.č. 1.10,11,13,14</t>
  </si>
  <si>
    <t>12,1+10,13"m.č. 2.09,14</t>
  </si>
  <si>
    <t>86</t>
  </si>
  <si>
    <t>965081223</t>
  </si>
  <si>
    <t>Bourání podlah z dlaždic bez podkladního lože nebo mazaniny, s jakoukoliv výplní spár keramických nebo xylolitových tl. přes 10 mm plochy přes 1 m2</t>
  </si>
  <si>
    <t>2035367064</t>
  </si>
  <si>
    <t>3,06"m.č. 2.10</t>
  </si>
  <si>
    <t>87</t>
  </si>
  <si>
    <t>965081611</t>
  </si>
  <si>
    <t>Odsekání soklíků včetně otlučení podkladní omítky až na zdivo rovných</t>
  </si>
  <si>
    <t>-554793646</t>
  </si>
  <si>
    <t>16,6+12,24+23,84+11,1"m.č. 1.10,11,13,14</t>
  </si>
  <si>
    <t>20,84+22,3"m.č. 2.09,14</t>
  </si>
  <si>
    <t>0,7*2"m.č. 2.10</t>
  </si>
  <si>
    <t>88</t>
  </si>
  <si>
    <t>966081125</t>
  </si>
  <si>
    <t>Bourání kontaktního zateplení včetně povrchové úpravy omítkou nebo nátěrem malých ploch, jakékoli tloušťky, včetně vyřezání, plochy jednotlivě přes 2 do 4,0 m2</t>
  </si>
  <si>
    <t>-853544208</t>
  </si>
  <si>
    <t>2"BP05 viz. D.01.01.03</t>
  </si>
  <si>
    <t>89</t>
  </si>
  <si>
    <t>968072455</t>
  </si>
  <si>
    <t>Vybourání kovových rámů oken s křídly, dveřních zárubní, vrat, stěn, ostění nebo obkladů dveřních zárubní, plochy do 2 m2</t>
  </si>
  <si>
    <t>-1449001988</t>
  </si>
  <si>
    <t>0,8*2*2"m.č. 1.11 viz. D.01.01.02</t>
  </si>
  <si>
    <t>90</t>
  </si>
  <si>
    <t>968072747</t>
  </si>
  <si>
    <t>Vybourání kovových rámů oken s křídly, dveřních zárubní, vrat, stěn, ostění nebo obkladů stěn výkladních pevných nebo otevíratelných, plochy přes 4 m2</t>
  </si>
  <si>
    <t>1632183950</t>
  </si>
  <si>
    <t>1,65*3,08"m.č. 1.13 viz. D.01.01.02</t>
  </si>
  <si>
    <t>91</t>
  </si>
  <si>
    <t>974031153</t>
  </si>
  <si>
    <t>Vysekání rýh ve zdivu cihelném na maltu vápennou nebo vápenocementovou do hl. 100 mm a šířky do 100 mm</t>
  </si>
  <si>
    <t>-1578235043</t>
  </si>
  <si>
    <t>9+2"viz. Specifikace rozvodu kanalizace</t>
  </si>
  <si>
    <t>1,6"osazení překladu v m.č. 1.11</t>
  </si>
  <si>
    <t>92</t>
  </si>
  <si>
    <t>977151111</t>
  </si>
  <si>
    <t>Jádrové vrty diamantovými korunkami do stavebních materiálů (železobetonu, betonu, cihel, obkladů, dlažeb, kamene) průměru do 35 mm</t>
  </si>
  <si>
    <t>-17245145</t>
  </si>
  <si>
    <t>93</t>
  </si>
  <si>
    <t>977151119</t>
  </si>
  <si>
    <t>Jádrové vrty diamantovými korunkami do stavebních materiálů (železobetonu, betonu, cihel, obkladů, dlažeb, kamene) průměru přes 100 do 110 mm</t>
  </si>
  <si>
    <t>-1757431445</t>
  </si>
  <si>
    <t>3*0,25"viz. Specifikace rozvodu vody</t>
  </si>
  <si>
    <t>12*0,25"viz. Specifikace rozvodu kanalizace</t>
  </si>
  <si>
    <t>94</t>
  </si>
  <si>
    <t>977151123</t>
  </si>
  <si>
    <t>Jádrové vrty diamantovými korunkami do stavebních materiálů (železobetonu, betonu, cihel, obkladů, dlažeb, kamene) průměru přes 130 do 150 mm</t>
  </si>
  <si>
    <t>-431841162</t>
  </si>
  <si>
    <t>4*0,25"viz. Specifikace rozvodu kanalizace</t>
  </si>
  <si>
    <t>95</t>
  </si>
  <si>
    <t>978011141</t>
  </si>
  <si>
    <t>Otlučení vápenných nebo vápenocementových omítek vnitřních ploch stropů, v rozsahu přes 10 do 30 %</t>
  </si>
  <si>
    <t>1832899795</t>
  </si>
  <si>
    <t>13,55"m.č. 1.13</t>
  </si>
  <si>
    <t>13,07"m.č. 2.09</t>
  </si>
  <si>
    <t>96</t>
  </si>
  <si>
    <t>978013141</t>
  </si>
  <si>
    <t>Otlučení vápenných nebo vápenocementových omítek vnitřních ploch stěn s vyškrabáním spar, s očištěním zdiva, v rozsahu přes 10 do 30 %</t>
  </si>
  <si>
    <t>-845012422</t>
  </si>
  <si>
    <t>(16,6+12,24+23,84+11,1)*3,16"1.NP</t>
  </si>
  <si>
    <t>(21+22,3)*3,08"3.NP</t>
  </si>
  <si>
    <t>97</t>
  </si>
  <si>
    <t>978059541</t>
  </si>
  <si>
    <t>Odsekání obkladů stěn včetně otlučení podkladní omítky až na zdivo z obkládaček vnitřních, z jakýchkoliv materiálů, plochy přes 1 m2</t>
  </si>
  <si>
    <t>1208667007</t>
  </si>
  <si>
    <t>3,3*1,3"m.č. 1.11</t>
  </si>
  <si>
    <t>4,6*1,3+2,9*2"m.č. 1.13</t>
  </si>
  <si>
    <t>3,7*1,3"m.č. 1.14</t>
  </si>
  <si>
    <t>(2,1+4,05)*1,3"m.č. 2.09</t>
  </si>
  <si>
    <t>4,6*1,3+2,9*2"m.č. 2.14</t>
  </si>
  <si>
    <t>997</t>
  </si>
  <si>
    <t>Přesun sutě</t>
  </si>
  <si>
    <t>98</t>
  </si>
  <si>
    <t>997013211</t>
  </si>
  <si>
    <t>Vnitrostaveništní doprava suti a vybouraných hmot vodorovně do 50 m svisle ručně pro budovy a haly výšky do 6 m</t>
  </si>
  <si>
    <t>265282133</t>
  </si>
  <si>
    <t>99</t>
  </si>
  <si>
    <t>997013501</t>
  </si>
  <si>
    <t>Odvoz suti a vybouraných hmot na skládku nebo meziskládku se složením, na vzdálenost do 1 km</t>
  </si>
  <si>
    <t>-2060498616</t>
  </si>
  <si>
    <t>100</t>
  </si>
  <si>
    <t>997013509</t>
  </si>
  <si>
    <t>Odvoz suti a vybouraných hmot na skládku nebo meziskládku se složením, na vzdálenost Příplatek k ceně za každý další i započatý 1 km přes 1 km</t>
  </si>
  <si>
    <t>-1672098731</t>
  </si>
  <si>
    <t>14,688*20 'Přepočtené koeficientem množství</t>
  </si>
  <si>
    <t>101</t>
  </si>
  <si>
    <t>997013631</t>
  </si>
  <si>
    <t>Poplatek za uložení stavebního odpadu na skládce (skládkovné) směsného stavebního a demoličního zatříděného do Katalogu odpadů pod kódem 17 09 04</t>
  </si>
  <si>
    <t>-617045910</t>
  </si>
  <si>
    <t>998</t>
  </si>
  <si>
    <t>Přesun hmot</t>
  </si>
  <si>
    <t>102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</si>
  <si>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</si>
  <si>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</si>
  <si>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-501965267</t>
  </si>
  <si>
    <t>PSV</t>
  </si>
  <si>
    <t>Práce a dodávky PSV</t>
  </si>
  <si>
    <t>711</t>
  </si>
  <si>
    <t>Izolace proti vodě, vlhkosti a plynům</t>
  </si>
  <si>
    <t>103</t>
  </si>
  <si>
    <t>711111001</t>
  </si>
  <si>
    <t>Provedení izolace proti zemní vlhkosti natěradly a tmely za studena na ploše vodorovné V nátěrem penetračním</t>
  </si>
  <si>
    <t>65286757</t>
  </si>
  <si>
    <t>(1*1*2+1*4*0,1)*2"oprava sprchy v 1. a 2.NP</t>
  </si>
  <si>
    <t>104</t>
  </si>
  <si>
    <t>11163150</t>
  </si>
  <si>
    <t>lak penetrační asfaltový</t>
  </si>
  <si>
    <t>57964662</t>
  </si>
  <si>
    <t>4,8*0,00033 'Přepočtené koeficientem množství</t>
  </si>
  <si>
    <t>105</t>
  </si>
  <si>
    <t>711141559</t>
  </si>
  <si>
    <t>Provedení izolace proti zemní vlhkosti pásy přitavením NAIP na ploše vodorovné V</t>
  </si>
  <si>
    <t>-709350270</t>
  </si>
  <si>
    <t>106</t>
  </si>
  <si>
    <t>62836110</t>
  </si>
  <si>
    <t>pás asfaltový natavitelný oxidovaný tl 4,0mm s vložkou z hliníkové fólie / hliníkové fólie s textilií, se spalitelnou PE folií nebo jemnozrnným minerálním posypem</t>
  </si>
  <si>
    <t>-1050242875</t>
  </si>
  <si>
    <t>4,8*1,1655 'Přepočtené koeficientem množství</t>
  </si>
  <si>
    <t>107</t>
  </si>
  <si>
    <t>998711101</t>
  </si>
  <si>
    <t>Přesun hmot pro izolace proti vodě, vlhkosti a plynům stanovený z hmotnosti přesunovaného materiálu vodorovná dopravní vzdálenost do 50 m v objektech výšky do 6 m</t>
  </si>
  <si>
    <t>-1484118259</t>
  </si>
  <si>
    <t>721</t>
  </si>
  <si>
    <t>Zdravotechnika - vnitřní kanalizace</t>
  </si>
  <si>
    <t>108</t>
  </si>
  <si>
    <t>721140802</t>
  </si>
  <si>
    <t>Demontáž potrubí z litinových trub odpadních nebo dešťových do DN 100</t>
  </si>
  <si>
    <t>-1179776761</t>
  </si>
  <si>
    <t>4"viz. Specifikace rozvodu kanalizace</t>
  </si>
  <si>
    <t>109</t>
  </si>
  <si>
    <t>721140806</t>
  </si>
  <si>
    <t>Demontáž potrubí z litinových trub odpadních nebo dešťových přes 100 do DN 200</t>
  </si>
  <si>
    <t>1151726907</t>
  </si>
  <si>
    <t>30+2"viz. Specifikace rozvodu kanalizace</t>
  </si>
  <si>
    <t>110</t>
  </si>
  <si>
    <t>721173315</t>
  </si>
  <si>
    <t>Potrubí z trub PVC SN4 dešťové DN 110</t>
  </si>
  <si>
    <t>596012967</t>
  </si>
  <si>
    <t>111</t>
  </si>
  <si>
    <t>721173317</t>
  </si>
  <si>
    <t>Potrubí z trub PVC SN4 dešťové DN 160</t>
  </si>
  <si>
    <t>260299774</t>
  </si>
  <si>
    <t>5"viz. Specifikace rozvodu kanalizace</t>
  </si>
  <si>
    <t>112</t>
  </si>
  <si>
    <t>721175001</t>
  </si>
  <si>
    <t>Plastové potrubí odhlučněné dvouvrstvé připojovací DN 50</t>
  </si>
  <si>
    <t>-91461506</t>
  </si>
  <si>
    <t>9"viz. Specifikace rozvodu kanalizace</t>
  </si>
  <si>
    <t>113</t>
  </si>
  <si>
    <t>721175003</t>
  </si>
  <si>
    <t>Plastové potrubí odhlučněné dvouvrstvé připojovací DN 100</t>
  </si>
  <si>
    <t>1786734773</t>
  </si>
  <si>
    <t>2"viz. Specifikace rozvodu kanalizace</t>
  </si>
  <si>
    <t>114</t>
  </si>
  <si>
    <t>721175013</t>
  </si>
  <si>
    <t>Plastové potrubí odhlučněné dvouvrstvé odpadní (svislé) DN 125</t>
  </si>
  <si>
    <t>1940671776</t>
  </si>
  <si>
    <t>16"viz. Specifikace rozvodu kanalizace</t>
  </si>
  <si>
    <t>115</t>
  </si>
  <si>
    <t>721194105</t>
  </si>
  <si>
    <t>Vyměření přípojek na potrubí vyvedení a upevnění odpadních výpustek DN 50</t>
  </si>
  <si>
    <t>1327114914</t>
  </si>
  <si>
    <t>11"viz. Specifikace rozvodu kanalizace</t>
  </si>
  <si>
    <t>116</t>
  </si>
  <si>
    <t>721194109</t>
  </si>
  <si>
    <t>Vyměření přípojek na potrubí vyvedení a upevnění odpadních výpustek DN 110</t>
  </si>
  <si>
    <t>-1388200506</t>
  </si>
  <si>
    <t>117</t>
  </si>
  <si>
    <t>721211422</t>
  </si>
  <si>
    <t>Podlahové vpusti se svislým odtokem DN 50/75/110 mřížka nerez 138x138</t>
  </si>
  <si>
    <t>1168914368</t>
  </si>
  <si>
    <t>3"viz. Specifikace rozvodu kanalizace</t>
  </si>
  <si>
    <t>118</t>
  </si>
  <si>
    <t>721226512</t>
  </si>
  <si>
    <t>Zápachové uzávěrky podomítkové (Pe) s krycí deskou pro pračku a myčku DN 50</t>
  </si>
  <si>
    <t>1709393003</t>
  </si>
  <si>
    <t>119</t>
  </si>
  <si>
    <t>721226514</t>
  </si>
  <si>
    <t>Zápachové uzávěrky podomítkové (Pe) s krycí deskou pro pračku a myčku DN 40/50 s přípojem vody G 1/2"</t>
  </si>
  <si>
    <t>-678643871</t>
  </si>
  <si>
    <t>2"viz. Specifikace rozvodu vody</t>
  </si>
  <si>
    <t>120</t>
  </si>
  <si>
    <t>721274121</t>
  </si>
  <si>
    <t>Ventily přivzdušňovací odpadních potrubí vnitřní od DN 32 do DN 50 s PVC mřížkou 100/100 mm pro zazdění (Bílá)</t>
  </si>
  <si>
    <t>1097847562</t>
  </si>
  <si>
    <t>1"viz. Specifikace rozvodu kanalizace</t>
  </si>
  <si>
    <t>121</t>
  </si>
  <si>
    <t>998721101</t>
  </si>
  <si>
    <t>Přesun hmot pro vnitřní kanalizace stanovený z hmotnosti přesunovaného materiálu vodorovná dopravní vzdálenost do 50 m v objektech výšky do 6 m</t>
  </si>
  <si>
    <t>-362575633</t>
  </si>
  <si>
    <t>722</t>
  </si>
  <si>
    <t>Zdravotechnika - vnitřní vodovod</t>
  </si>
  <si>
    <t>122</t>
  </si>
  <si>
    <t>722130802</t>
  </si>
  <si>
    <t>Demontáž potrubí z ocelových trubek pozinkovaných závitových přes 25 do DN 40</t>
  </si>
  <si>
    <t>634953552</t>
  </si>
  <si>
    <t>60"viz. Specifikace rozvodu vody</t>
  </si>
  <si>
    <t>123</t>
  </si>
  <si>
    <t>722174002</t>
  </si>
  <si>
    <t>Potrubí z plastových trubek z polypropylenu PPR svařovaných polyfúzně PN 16 (SDR 7,4) D 20 x 2,8</t>
  </si>
  <si>
    <t>237393758</t>
  </si>
  <si>
    <t>4"viz. Specifikace rozvodu vody</t>
  </si>
  <si>
    <t>124</t>
  </si>
  <si>
    <t>722174003</t>
  </si>
  <si>
    <t>Potrubí z plastových trubek z polypropylenu PPR svařovaných polyfúzně PN 16 (SDR 7,4) D 25 x 3,5</t>
  </si>
  <si>
    <t>-1603922584</t>
  </si>
  <si>
    <t>13"viz. Specifikace rozvodu vody</t>
  </si>
  <si>
    <t>125</t>
  </si>
  <si>
    <t>722174004</t>
  </si>
  <si>
    <t>Potrubí z plastových trubek z polypropylenu PPR svařovaných polyfúzně PN 16 (SDR 7,4) D 32 x 4,4</t>
  </si>
  <si>
    <t>-1820398582</t>
  </si>
  <si>
    <t>5"viz. Specifikace rozvodu vody</t>
  </si>
  <si>
    <t>126</t>
  </si>
  <si>
    <t>722174005</t>
  </si>
  <si>
    <t>Potrubí z plastových trubek z polypropylenu PPR svařovaných polyfúzně PN 16 (SDR 7,4) D 40 x 5,5</t>
  </si>
  <si>
    <t>-1570792610</t>
  </si>
  <si>
    <t>8"viz. Specifikace rozvodu vody</t>
  </si>
  <si>
    <t>127</t>
  </si>
  <si>
    <t>722174006</t>
  </si>
  <si>
    <t>Potrubí z plastových trubek z polypropylenu PPR svařovaných polyfúzně PN 16 (SDR 7,4) D 50 x 6,9</t>
  </si>
  <si>
    <t>-55968518</t>
  </si>
  <si>
    <t>26"viz. Specifikace rozvodu vody</t>
  </si>
  <si>
    <t>128</t>
  </si>
  <si>
    <t>722174022</t>
  </si>
  <si>
    <t>Potrubí z plastových trubek z polypropylenu PPR svařovaných polyfúzně PN 20 (SDR 6) D 20 x 3,4</t>
  </si>
  <si>
    <t>-901890704</t>
  </si>
  <si>
    <t>129</t>
  </si>
  <si>
    <t>722174023</t>
  </si>
  <si>
    <t>Potrubí z plastových trubek z polypropylenu PPR svařovaných polyfúzně PN 20 (SDR 6) D 25 x 4,2</t>
  </si>
  <si>
    <t>1486005224</t>
  </si>
  <si>
    <t>130</t>
  </si>
  <si>
    <t>722181241</t>
  </si>
  <si>
    <t>Ochrana potrubí termoizolačními trubicemi z pěnového polyetylenu PE přilepenými v příčných a podélných spojích, tloušťky izolace přes 13 do 20 mm, vnitřního průměru izolace DN do 22 mm</t>
  </si>
  <si>
    <t>-569815538</t>
  </si>
  <si>
    <t>21"viz. Specifikace rozvodu vody</t>
  </si>
  <si>
    <t>131</t>
  </si>
  <si>
    <t>722181242</t>
  </si>
  <si>
    <t>Ochrana potrubí termoizolačními trubicemi z pěnového polyetylenu PE přilepenými v příčných a podélných spojích, tloušťky izolace přes 13 do 20 mm, vnitřního průměru izolace DN přes 22 do 45 mm</t>
  </si>
  <si>
    <t>-1175649191</t>
  </si>
  <si>
    <t>39"viz. Specifikace rozvodu vody</t>
  </si>
  <si>
    <t>132</t>
  </si>
  <si>
    <t>722182012</t>
  </si>
  <si>
    <t>Podpůrný žlab pro potrubí průměru D 25</t>
  </si>
  <si>
    <t>-171645234</t>
  </si>
  <si>
    <t>133</t>
  </si>
  <si>
    <t>722182013</t>
  </si>
  <si>
    <t>Podpůrný žlab pro potrubí průměru D 32</t>
  </si>
  <si>
    <t>-1824054522</t>
  </si>
  <si>
    <t>6"viz. Specifikace rozvodu vody</t>
  </si>
  <si>
    <t>134</t>
  </si>
  <si>
    <t>722182014</t>
  </si>
  <si>
    <t>Podpůrný žlab pro potrubí průměru D 40</t>
  </si>
  <si>
    <t>-664159267</t>
  </si>
  <si>
    <t>135</t>
  </si>
  <si>
    <t>722182015</t>
  </si>
  <si>
    <t>Podpůrný žlab pro potrubí průměru D 50</t>
  </si>
  <si>
    <t>-654809560</t>
  </si>
  <si>
    <t>136</t>
  </si>
  <si>
    <t>722190401</t>
  </si>
  <si>
    <t>Zřízení přípojek na potrubí vyvedení a upevnění výpustek do DN 25</t>
  </si>
  <si>
    <t>-1019498568</t>
  </si>
  <si>
    <t>14"viz. Specifikace rozvodu vody</t>
  </si>
  <si>
    <t>137</t>
  </si>
  <si>
    <t>722220111</t>
  </si>
  <si>
    <t>Armatury s jedním závitem nástěnky pro výtokový ventil G 1/2"</t>
  </si>
  <si>
    <t>391151206</t>
  </si>
  <si>
    <t>138</t>
  </si>
  <si>
    <t>722220121</t>
  </si>
  <si>
    <t>Armatury s jedním závitem nástěnky pro baterii G 1/2"</t>
  </si>
  <si>
    <t>pár</t>
  </si>
  <si>
    <t>1077161472</t>
  </si>
  <si>
    <t>139</t>
  </si>
  <si>
    <t>722231222</t>
  </si>
  <si>
    <t>Armatury se dvěma závity ventily pojistné k bojleru mosazné PN 6 do 100°C G 3/4"</t>
  </si>
  <si>
    <t>-1262737137</t>
  </si>
  <si>
    <t>140</t>
  </si>
  <si>
    <t>722232062</t>
  </si>
  <si>
    <t>Armatury se dvěma závity kulové kohouty PN 42 do 185 °C přímé vnitřní závit s vypouštěním G 3/4"</t>
  </si>
  <si>
    <t>638537267</t>
  </si>
  <si>
    <t>1"viz. Specifikace rozvodu vody</t>
  </si>
  <si>
    <t>141</t>
  </si>
  <si>
    <t>722232063</t>
  </si>
  <si>
    <t>Armatury se dvěma závity kulové kohouty PN 42 do 185 °C přímé vnitřní závit s vypouštěním G 1"</t>
  </si>
  <si>
    <t>342029229</t>
  </si>
  <si>
    <t>142</t>
  </si>
  <si>
    <t>722290215</t>
  </si>
  <si>
    <t>Zkoušky, proplach a desinfekce vodovodního potrubí zkoušky těsnosti vodovodního potrubí hrdlového nebo přírubového do DN 100</t>
  </si>
  <si>
    <t>-1366986845</t>
  </si>
  <si>
    <t>4+13+5+8+26+4+4"viz. Specifikace rozvodu vody</t>
  </si>
  <si>
    <t>143</t>
  </si>
  <si>
    <t>722290234</t>
  </si>
  <si>
    <t>Zkoušky, proplach a desinfekce vodovodního potrubí proplach a desinfekce vodovodního potrubí do DN 80</t>
  </si>
  <si>
    <t>-482992721</t>
  </si>
  <si>
    <t>144</t>
  </si>
  <si>
    <t>998722101</t>
  </si>
  <si>
    <t>Přesun hmot pro vnitřní vodovod stanovený z hmotnosti přesunovaného materiálu vodorovná dopravní vzdálenost do 50 m v objektech výšky do 6 m</t>
  </si>
  <si>
    <t>137516527</t>
  </si>
  <si>
    <t>725</t>
  </si>
  <si>
    <t>Zdravotechnika - zařizovací předměty</t>
  </si>
  <si>
    <t>145</t>
  </si>
  <si>
    <t>725110811</t>
  </si>
  <si>
    <t>Demontáž klozetů splachovacích s nádrží nebo tlakovým splachovačem</t>
  </si>
  <si>
    <t>soubor</t>
  </si>
  <si>
    <t>1540480781</t>
  </si>
  <si>
    <t>146</t>
  </si>
  <si>
    <t>725112183</t>
  </si>
  <si>
    <t>Zařízení záchodů kombi klozety s úspornou armaturou odpad šikmý 76°</t>
  </si>
  <si>
    <t>1319765566</t>
  </si>
  <si>
    <t>147</t>
  </si>
  <si>
    <t>725210821</t>
  </si>
  <si>
    <t>Demontáž umyvadel bez výtokových armatur umyvadel</t>
  </si>
  <si>
    <t>-1428943766</t>
  </si>
  <si>
    <t>148</t>
  </si>
  <si>
    <t>725211602</t>
  </si>
  <si>
    <t>Umyvadla keramická bílá bez výtokových armatur připevněná na stěnu šrouby bez sloupu nebo krytu na sifon, šířka umyvadla 550 mm</t>
  </si>
  <si>
    <t>1815160069</t>
  </si>
  <si>
    <t>149</t>
  </si>
  <si>
    <t>725291511</t>
  </si>
  <si>
    <t>Doplňky zařízení koupelen a záchodů plastové dávkovač tekutého mýdla na 350 ml</t>
  </si>
  <si>
    <t>-2145433033</t>
  </si>
  <si>
    <t>150</t>
  </si>
  <si>
    <t>725291621</t>
  </si>
  <si>
    <t>Doplňky zařízení koupelen a záchodů nerezové zásobník toaletních papírů d=300 mm</t>
  </si>
  <si>
    <t>-184571459</t>
  </si>
  <si>
    <t>151</t>
  </si>
  <si>
    <t>725291631</t>
  </si>
  <si>
    <t>Doplňky zařízení koupelen a záchodů nerezové zásobník papírových ručníků</t>
  </si>
  <si>
    <t>-1800527421</t>
  </si>
  <si>
    <t>152</t>
  </si>
  <si>
    <t>725291641R01</t>
  </si>
  <si>
    <t>Doplňky zařízení koupelen a záchodů nerezové drážk WC štětky nástěnný</t>
  </si>
  <si>
    <t>1754049946</t>
  </si>
  <si>
    <t>153</t>
  </si>
  <si>
    <t>725291641R02</t>
  </si>
  <si>
    <t>Doplňky zařízení koupelen a záchodů nerezový odpadkový koš 30L</t>
  </si>
  <si>
    <t>-95294364</t>
  </si>
  <si>
    <t>154</t>
  </si>
  <si>
    <t>725310823</t>
  </si>
  <si>
    <t>Demontáž dřezů jednodílných bez výtokových armatur vestavěných v kuchyňských sestavách</t>
  </si>
  <si>
    <t>-586518324</t>
  </si>
  <si>
    <t>155</t>
  </si>
  <si>
    <t>725310828</t>
  </si>
  <si>
    <t>Demontáž dřezů jednodílných bez výtokových armatur velkokuchyňských</t>
  </si>
  <si>
    <t>1936896072</t>
  </si>
  <si>
    <t>156</t>
  </si>
  <si>
    <t>725319111</t>
  </si>
  <si>
    <t>Dřezy bez výtokových armatur montáž dřezů ostatních typů</t>
  </si>
  <si>
    <t>245886858</t>
  </si>
  <si>
    <t>157</t>
  </si>
  <si>
    <t>55231363R01</t>
  </si>
  <si>
    <t>kuchyňský celonerezový dvojdřez velkokapacitní š=660 mm, dl 1200mm, pro stojankovou baterii, stolový se čtyřmi nohami stavitelný (V=850-900 mm), se spodní policí a zdvojeným PVC sifonem</t>
  </si>
  <si>
    <t>-2004897695</t>
  </si>
  <si>
    <t>158</t>
  </si>
  <si>
    <t>725330840</t>
  </si>
  <si>
    <t>Demontáž výlevek bez výtokových armatur a bez nádrže a splachovacího potrubí ocelových nebo litinových</t>
  </si>
  <si>
    <t>-1794716124</t>
  </si>
  <si>
    <t>159</t>
  </si>
  <si>
    <t>725530823</t>
  </si>
  <si>
    <t>Demontáž elektrických zásobníkových ohřívačů vody tlakových od 50 do 200 l</t>
  </si>
  <si>
    <t>343851938</t>
  </si>
  <si>
    <t>160</t>
  </si>
  <si>
    <t>725531104R01</t>
  </si>
  <si>
    <t>Elektrické ohřívače průtokové (příkon 3,5 kW) dle specifikace PO1</t>
  </si>
  <si>
    <t>674085637</t>
  </si>
  <si>
    <t>161</t>
  </si>
  <si>
    <t>725532114</t>
  </si>
  <si>
    <t>Elektrické ohřívače zásobníkové beztlakové přepadové akumulační s pojistným ventilem závěsné svislé objem nádrže (příkon) 80 l (3,0 kW) rychloohřev 220 V - TV3</t>
  </si>
  <si>
    <t>761793871</t>
  </si>
  <si>
    <t>162</t>
  </si>
  <si>
    <t>725590811</t>
  </si>
  <si>
    <t>Vnitrostaveništní přemístění vybouraných (demontovaných) hmot zařizovacích předmětů vodorovně do 100 m v objektech výšky do 6 m</t>
  </si>
  <si>
    <t>862986330</t>
  </si>
  <si>
    <t>163</t>
  </si>
  <si>
    <t>725810811</t>
  </si>
  <si>
    <t>Demontáž výtokových ventilů nástěnných</t>
  </si>
  <si>
    <t>-525038614</t>
  </si>
  <si>
    <t>164</t>
  </si>
  <si>
    <t>725820801</t>
  </si>
  <si>
    <t>Demontáž baterií nástěnných do G 3/4</t>
  </si>
  <si>
    <t>516515671</t>
  </si>
  <si>
    <t>165</t>
  </si>
  <si>
    <t>725821329R01</t>
  </si>
  <si>
    <t>Baterie dřezové stojánkové pákové s otáčivým ústím a se sprchou na pružině, chromovaná</t>
  </si>
  <si>
    <t>-1767491961</t>
  </si>
  <si>
    <t>166</t>
  </si>
  <si>
    <t>725822613</t>
  </si>
  <si>
    <t>Baterie umyvadlové stojánkové pákové s výpustí</t>
  </si>
  <si>
    <t>-2078466304</t>
  </si>
  <si>
    <t>167</t>
  </si>
  <si>
    <t>725840850</t>
  </si>
  <si>
    <t>Demontáž baterií sprchových diferenciálních do G 3/4 x 1</t>
  </si>
  <si>
    <t>-848064431</t>
  </si>
  <si>
    <t>168</t>
  </si>
  <si>
    <t>725841312R01</t>
  </si>
  <si>
    <t>Baterie sprchová nástěnná páková s keramickou kartuší, chrom + sprchová hadice zesílená 200cm + držák na sprchu polohový, chrom</t>
  </si>
  <si>
    <t>-1249780316</t>
  </si>
  <si>
    <t>169</t>
  </si>
  <si>
    <t>725860811</t>
  </si>
  <si>
    <t>Demontáž zápachových uzávěrek pro zařizovací předměty jednoduchých</t>
  </si>
  <si>
    <t>-619667905</t>
  </si>
  <si>
    <t>170</t>
  </si>
  <si>
    <t>725980122</t>
  </si>
  <si>
    <t>Dvířka 15/20</t>
  </si>
  <si>
    <t>-616354387</t>
  </si>
  <si>
    <t>171</t>
  </si>
  <si>
    <t>725980123</t>
  </si>
  <si>
    <t>Dvířka 30/30</t>
  </si>
  <si>
    <t>1945761121</t>
  </si>
  <si>
    <t>172</t>
  </si>
  <si>
    <t>734229143</t>
  </si>
  <si>
    <t>Ventily regulační závitové montáž ventilů jednotrubkových horizontálních soustav se směšovačem ostatních typů jednobodové připojení dle specifikace</t>
  </si>
  <si>
    <t>355295803</t>
  </si>
  <si>
    <t>173</t>
  </si>
  <si>
    <t>551212160</t>
  </si>
  <si>
    <t>Skupinový termoskopický ventil, včetně zpětných ventilů, provedení bílá/nikl, termoskopický systém směšování, přesnost směšování +/- 1÷2 °C při teplotních výkyvech na vstupech až o 15 °C, uzavření ventilu při výpadku studené/teplé vody na vstupu max. do 1 sec, minimální teplotní rozdíl vstupy/výstup - 12 °C, zpětné ventily a filtrační sítka na vstupech, max. doporučená rychlost proudění vody v potrubí 2 m/s. Doporučený rozsah průtoků 3 - 35 l/min. dle specifikace</t>
  </si>
  <si>
    <t>1825124531</t>
  </si>
  <si>
    <t>174</t>
  </si>
  <si>
    <t>998725101</t>
  </si>
  <si>
    <t>Přesun hmot pro zařizovací předměty stanovený z hmotnosti přesunovaného materiálu vodorovná dopravní vzdálenost do 50 m v objektech výšky do 6 m</t>
  </si>
  <si>
    <t>-1920904763</t>
  </si>
  <si>
    <t>727</t>
  </si>
  <si>
    <t>Zdravotechnika - požární ochrana</t>
  </si>
  <si>
    <t>175</t>
  </si>
  <si>
    <t>727121108</t>
  </si>
  <si>
    <t>Protipožární ochranné manžety z jedné strany dělící konstrukce požární odolnost EI 90 D 125</t>
  </si>
  <si>
    <t>1036145716</t>
  </si>
  <si>
    <t>733</t>
  </si>
  <si>
    <t>Ústřední vytápění - rozvodné potrubí</t>
  </si>
  <si>
    <t>176</t>
  </si>
  <si>
    <t>733120815</t>
  </si>
  <si>
    <t>Demontáž potrubí z trubek ocelových hladkých D do 38</t>
  </si>
  <si>
    <t>1081997859</t>
  </si>
  <si>
    <t>12*2"viz. D.01.01.02,03,04</t>
  </si>
  <si>
    <t>177</t>
  </si>
  <si>
    <t>733221202</t>
  </si>
  <si>
    <t>Potrubí z trubek měděných měkkých spojovaných tvrdým pájením D 15/1</t>
  </si>
  <si>
    <t>-433284115</t>
  </si>
  <si>
    <t>1*2"viz. D.01.02.03</t>
  </si>
  <si>
    <t>178</t>
  </si>
  <si>
    <t>733221203</t>
  </si>
  <si>
    <t>Potrubí z trubek měděných měkkých spojovaných tvrdým pájením D 18/1</t>
  </si>
  <si>
    <t>767567923</t>
  </si>
  <si>
    <t>10*2"viz. D.01.02.03</t>
  </si>
  <si>
    <t>179</t>
  </si>
  <si>
    <t>733391101</t>
  </si>
  <si>
    <t>Zkoušky těsnosti potrubí z trubek plastových D do 32/3,0</t>
  </si>
  <si>
    <t>1965896390</t>
  </si>
  <si>
    <t>2+10</t>
  </si>
  <si>
    <t>180</t>
  </si>
  <si>
    <t>998733101</t>
  </si>
  <si>
    <t>Přesun hmot pro rozvody potrubí stanovený z hmotnosti přesunovaného materiálu vodorovná dopravní vzdálenost do 50 m v objektech výšky do 6 m</t>
  </si>
  <si>
    <t>-769639235</t>
  </si>
  <si>
    <t>734</t>
  </si>
  <si>
    <t>Ústřední vytápění - armatury</t>
  </si>
  <si>
    <t>181</t>
  </si>
  <si>
    <t>734221542</t>
  </si>
  <si>
    <t>Ventily regulační závitové termostatické, bez hlavice ovládání PN 16 do 110 st.C rohové jednoregulační (R 411 Giacomini) pro adaptér na měď nebo plast G 1/2 x 16</t>
  </si>
  <si>
    <t>1107916904</t>
  </si>
  <si>
    <t>2"viz. D.01.02.03</t>
  </si>
  <si>
    <t>182</t>
  </si>
  <si>
    <t>734221682</t>
  </si>
  <si>
    <t>Ventily regulační závitové hlavice termostatické, pro ovládání ventilů PN 10 do 110 st.C kapalinové otopných těles VK (R 470H)</t>
  </si>
  <si>
    <t>-532487676</t>
  </si>
  <si>
    <t>183</t>
  </si>
  <si>
    <t>734261417</t>
  </si>
  <si>
    <t>Šroubení regulační radiátorové rohové s vypouštěním (R 714TG Giacomini) G 1/2</t>
  </si>
  <si>
    <t>-1419128498</t>
  </si>
  <si>
    <t>4"viz. D.01.02.03</t>
  </si>
  <si>
    <t>184</t>
  </si>
  <si>
    <t>734292723</t>
  </si>
  <si>
    <t>Ostatní armatury kulové kohouty PN 42 do 185 st.C přímé vnitřní závit s vypouštěním (R 250 DS Giacomini) G 1/2</t>
  </si>
  <si>
    <t>722607945</t>
  </si>
  <si>
    <t>185</t>
  </si>
  <si>
    <t>998734101</t>
  </si>
  <si>
    <t>Přesun hmot pro armatury stanovený z hmotnosti přesunovaného materiálu vodorovná dopravní vzdálenost do 50 m v objektech výšky do 6 m</t>
  </si>
  <si>
    <t>-49814639</t>
  </si>
  <si>
    <t>735</t>
  </si>
  <si>
    <t>Ústřední vytápění - otopná tělesa</t>
  </si>
  <si>
    <t>186</t>
  </si>
  <si>
    <t>735151822</t>
  </si>
  <si>
    <t>Demontáž otopných těles panelových dvouřadých stavební délky přes 1500 do 2820 mm</t>
  </si>
  <si>
    <t>-212685231</t>
  </si>
  <si>
    <t>2"viz. D.01.01.02,03</t>
  </si>
  <si>
    <t>187</t>
  </si>
  <si>
    <t>735152593</t>
  </si>
  <si>
    <t>Otopná tělesa panelová VK Radik Ventil Kompakt, typ 22 výšky tělesa 900 mm, délky 600 mm</t>
  </si>
  <si>
    <t>1393806520</t>
  </si>
  <si>
    <t>188</t>
  </si>
  <si>
    <t>735191910R01</t>
  </si>
  <si>
    <t>Napuštění vody do otopných těles a toupné soustavy</t>
  </si>
  <si>
    <t>komplet</t>
  </si>
  <si>
    <t>-1979004907</t>
  </si>
  <si>
    <t>189</t>
  </si>
  <si>
    <t>735494811R01</t>
  </si>
  <si>
    <t>Vypuštění vody do otopných těles a toupné soustavy</t>
  </si>
  <si>
    <t>-329003072</t>
  </si>
  <si>
    <t>190</t>
  </si>
  <si>
    <t>998735101</t>
  </si>
  <si>
    <t>Přesun hmot pro otopná tělesa stanovený z hmotnosti přesunovaného materiálu vodorovná dopravní vzdálenost do 50 m v objektech výšky do 6 m</t>
  </si>
  <si>
    <t>678319561</t>
  </si>
  <si>
    <t>763</t>
  </si>
  <si>
    <t>Konstrukce suché výstavby</t>
  </si>
  <si>
    <t>191</t>
  </si>
  <si>
    <t>763121422</t>
  </si>
  <si>
    <t>Stěna předsazená ze sádrokartonových desek s nosnou konstrukcí z ocelových profilů CW, UW jednoduše opláštěná deskou impregnovanou H2 tl. 12,5 mm bez izolace, EI 15, stěna tl. 62,5 mm, profil 50</t>
  </si>
  <si>
    <t>-1401720058</t>
  </si>
  <si>
    <t>(0,15*2+0,3)*3,26"1.NP</t>
  </si>
  <si>
    <t>(0,15*2+0,3)*3,18"2.NP</t>
  </si>
  <si>
    <t>192</t>
  </si>
  <si>
    <t>998763301</t>
  </si>
  <si>
    <t>Přesun hmot pro konstrukce montované z desek sádrokartonových, sádrovláknitých, cementovláknitých nebo cementových stanovený z hmotnosti přesunovaného materiálu vodorovná dopravní vzdálenost do 50 m v objektech výšky do 6 m</t>
  </si>
  <si>
    <t>-1356988986</t>
  </si>
  <si>
    <t>193</t>
  </si>
  <si>
    <t>998763381</t>
  </si>
  <si>
    <t>Přesun hmot pro konstrukce montované z desek sádrokartonových, sádrovláknitých, cementovláknitých nebo cementových Příplatek k cenám za přesun prováděný bez použití mechanizace pro jakoukoliv výšku objektu</t>
  </si>
  <si>
    <t>-231522090</t>
  </si>
  <si>
    <t>766</t>
  </si>
  <si>
    <t>Konstrukce truhlářské</t>
  </si>
  <si>
    <t>194</t>
  </si>
  <si>
    <t>766004VP</t>
  </si>
  <si>
    <t>Dodávka a montáž vestavěných skříní D03 - dle specifikace</t>
  </si>
  <si>
    <t>-1559515513</t>
  </si>
  <si>
    <t>2"viz. D.01.01.01 Specifikace</t>
  </si>
  <si>
    <t>195</t>
  </si>
  <si>
    <t>766005VP</t>
  </si>
  <si>
    <t>Dodávka a montáž kuchyňské linky D04 - dle specifikace</t>
  </si>
  <si>
    <t>849738804</t>
  </si>
  <si>
    <t>196</t>
  </si>
  <si>
    <t>766622133</t>
  </si>
  <si>
    <t>Montáž oken plastových včetně montáže rámu na polyuretanovou pěnu plochy přes 1 m2 otevíravých nebo sklápěcích do zdiva, výšky přes 2,5 m</t>
  </si>
  <si>
    <t>75181789</t>
  </si>
  <si>
    <t>1,65*3,08"viz. D.01.01.01,05,06</t>
  </si>
  <si>
    <t>197</t>
  </si>
  <si>
    <t>766622834</t>
  </si>
  <si>
    <t>Demontáž okenních konstrukcí k opětovnému použití rámu zdvojených dřevěných nebo plastových, plochy otvoru přes 4 m2</t>
  </si>
  <si>
    <t>-1746484692</t>
  </si>
  <si>
    <t>1,65*3,08"m.č. 2.10 viz. D.01.01.03</t>
  </si>
  <si>
    <t>198</t>
  </si>
  <si>
    <t>766629513</t>
  </si>
  <si>
    <t>Montáž oken dřevěných Příplatek k cenám za tepelnou izolaci mezi ostěním a rámem okna při rovném ostění, s perlinkou, připojovací spára tl. do 20 mm</t>
  </si>
  <si>
    <t>-1751748189</t>
  </si>
  <si>
    <t>(1,65+3,08)*2*2"viz. D.01.01.01,05,06</t>
  </si>
  <si>
    <t>199</t>
  </si>
  <si>
    <t>766691914</t>
  </si>
  <si>
    <t>Ostatní práce vyvěšení nebo zavěšení křídel s případným uložením a opětovným zavěšením po provedení stavebních změn dřevěných dveřních, plochy do 2 m2</t>
  </si>
  <si>
    <t>300828505</t>
  </si>
  <si>
    <t>200</t>
  </si>
  <si>
    <t>766812820</t>
  </si>
  <si>
    <t>Demontáž kuchyňských linek dřevěných nebo kovových včetně skříněk uchycených na stěně, délky do 1500 mm</t>
  </si>
  <si>
    <t>-1936636815</t>
  </si>
  <si>
    <t>201</t>
  </si>
  <si>
    <t>766825821</t>
  </si>
  <si>
    <t>Demontáž nábytku vestavěného skříní dvoukřídlových</t>
  </si>
  <si>
    <t>-364478592</t>
  </si>
  <si>
    <t>202</t>
  </si>
  <si>
    <t>998766101</t>
  </si>
  <si>
    <t>Přesun hmot pro konstrukce truhlářské stanovený z hmotnosti přesunovaného materiálu vodorovná dopravní vzdálenost do 50 m v objektech výšky do 6 m</t>
  </si>
  <si>
    <t>-1082621065</t>
  </si>
  <si>
    <t>771</t>
  </si>
  <si>
    <t>Podlahy z dlaždic</t>
  </si>
  <si>
    <t>203</t>
  </si>
  <si>
    <t>771111011</t>
  </si>
  <si>
    <t>Příprava podkladu před provedením dlažby vysátí podlah</t>
  </si>
  <si>
    <t>-638781690</t>
  </si>
  <si>
    <t>13,07+3,06+10,13"2.NP</t>
  </si>
  <si>
    <t>204</t>
  </si>
  <si>
    <t>771121011</t>
  </si>
  <si>
    <t>Příprava podkladu před provedením dlažby nátěr penetrační na podlahu</t>
  </si>
  <si>
    <t>-1732775618</t>
  </si>
  <si>
    <t>205</t>
  </si>
  <si>
    <t>771151014</t>
  </si>
  <si>
    <t>Příprava podkladu před provedením dlažby samonivelační stěrka min.pevnosti 20 MPa, tloušťky přes 8 do 10 mm</t>
  </si>
  <si>
    <t>-1521443881</t>
  </si>
  <si>
    <t>206</t>
  </si>
  <si>
    <t>771161023</t>
  </si>
  <si>
    <t>Příprava podkladu před provedením dlažby montáž profilu ukončujícího profilu pro balkony a terasy</t>
  </si>
  <si>
    <t>651135334</t>
  </si>
  <si>
    <t>207</t>
  </si>
  <si>
    <t>59054007</t>
  </si>
  <si>
    <t>profil ukončovací s okapničkou koncovka v 30mm</t>
  </si>
  <si>
    <t>-1611427340</t>
  </si>
  <si>
    <t>1,65*1,1 'Přepočtené koeficientem množství</t>
  </si>
  <si>
    <t>208</t>
  </si>
  <si>
    <t>771474113</t>
  </si>
  <si>
    <t>Montáž soklů z dlaždic keramických lepených flexibilním lepidlem rovných, výšky přes 90 do 120 mm</t>
  </si>
  <si>
    <t>-1230360448</t>
  </si>
  <si>
    <t>16,6+12,24+23,84+11,1+21+22,3+1,2*2"</t>
  </si>
  <si>
    <t>209</t>
  </si>
  <si>
    <t>771574262</t>
  </si>
  <si>
    <t>Montáž podlah z dlaždic keramických lepených flexibilním lepidlem velkoformátových pro vysoké mechanické zatížení protiskluzných nebo reliéfních (bezbariérových) přes 4 do 6 ks/m2</t>
  </si>
  <si>
    <t>-546260434</t>
  </si>
  <si>
    <t>61,49+0,6*0,1*2</t>
  </si>
  <si>
    <t>210</t>
  </si>
  <si>
    <t>59761420</t>
  </si>
  <si>
    <t>dlažba velkoformátová keramická slinutá protiskluzná do interiéru i exteriéru R11 pro vysoké mechanické namáhání přes 4 do 6ks/m2</t>
  </si>
  <si>
    <t>611383289</t>
  </si>
  <si>
    <t>61,61+109,48*0,1</t>
  </si>
  <si>
    <t>72,558*1,15 'Přepočtené koeficientem množství</t>
  </si>
  <si>
    <t>211</t>
  </si>
  <si>
    <t>771591112</t>
  </si>
  <si>
    <t>Izolace podlahy pod dlažbu nátěrem nebo stěrkou ve dvou vrstvách</t>
  </si>
  <si>
    <t>1519698727</t>
  </si>
  <si>
    <t>61,49+(16,6+12,24+23,84+11,1+21+22,3+1,2*2)*0,1+4*1*2*2</t>
  </si>
  <si>
    <t>212</t>
  </si>
  <si>
    <t>771591115</t>
  </si>
  <si>
    <t>Podlahy - dokončovací práce spárování silikonem</t>
  </si>
  <si>
    <t>1448831818</t>
  </si>
  <si>
    <t>213</t>
  </si>
  <si>
    <t>771591192</t>
  </si>
  <si>
    <t>Podlahy - dokončovací práce Příplatek k cenám za parketový vzor dlažby</t>
  </si>
  <si>
    <t>-792689275</t>
  </si>
  <si>
    <t>214</t>
  </si>
  <si>
    <t>771591264</t>
  </si>
  <si>
    <t>Izolace podlahy pod dlažbu těsnícími izolačními pásy mezi podlahou a stěnu</t>
  </si>
  <si>
    <t>852115438</t>
  </si>
  <si>
    <t>16,6+12,24+23,84+11,1+2*4"1.NP</t>
  </si>
  <si>
    <t>21+22,3+1,2*2+2*4"2.NP</t>
  </si>
  <si>
    <t>215</t>
  </si>
  <si>
    <t>771592011</t>
  </si>
  <si>
    <t>Čištění vnitřních ploch po položení dlažby podlah nebo schodišť chemickými prostředky</t>
  </si>
  <si>
    <t>971891478</t>
  </si>
  <si>
    <t>216</t>
  </si>
  <si>
    <t>998771101</t>
  </si>
  <si>
    <t>Přesun hmot pro podlahy z dlaždic stanovený z hmotnosti přesunovaného materiálu vodorovná dopravní vzdálenost do 50 m v objektech výšky do 6 m</t>
  </si>
  <si>
    <t>-114270962</t>
  </si>
  <si>
    <t>781</t>
  </si>
  <si>
    <t>Dokončovací práce - obklady</t>
  </si>
  <si>
    <t>217</t>
  </si>
  <si>
    <t>781111011</t>
  </si>
  <si>
    <t>Příprava podkladu před provedením obkladu oprášení (ometení) stěny</t>
  </si>
  <si>
    <t>-624107208</t>
  </si>
  <si>
    <t>(9,3+1,2)*1,6+3*2"1.NP</t>
  </si>
  <si>
    <t>9,5*1,6+3*2"2.NP</t>
  </si>
  <si>
    <t>218</t>
  </si>
  <si>
    <t>781121011</t>
  </si>
  <si>
    <t>Příprava podkladu před provedením obkladu nátěr penetrační na stěnu</t>
  </si>
  <si>
    <t>-999091639</t>
  </si>
  <si>
    <t>219</t>
  </si>
  <si>
    <t>781151031</t>
  </si>
  <si>
    <t>Příprava podkladu před provedením obkladu celoplošné vyrovnání podkladu stěrkou, tloušťky 3 mm</t>
  </si>
  <si>
    <t>-1129526347</t>
  </si>
  <si>
    <t>220</t>
  </si>
  <si>
    <t>781151041</t>
  </si>
  <si>
    <t>Příprava podkladu před provedením obkladu celoplošné vyrovnání podkladu příplatek za každý další 1 mm tloušťky přes 3 mm</t>
  </si>
  <si>
    <t>-346278649</t>
  </si>
  <si>
    <t>221</t>
  </si>
  <si>
    <t>781494111</t>
  </si>
  <si>
    <t>Obklad - dokončující práce profily ukončovací lepené flexibilním lepidlem rohové</t>
  </si>
  <si>
    <t>1747496449</t>
  </si>
  <si>
    <t>9,3+1,2+1,6*7+3+2*3"1.NP</t>
  </si>
  <si>
    <t>9,5+1,6*7+3+2*3"2.NP</t>
  </si>
  <si>
    <t>222</t>
  </si>
  <si>
    <t>59054131</t>
  </si>
  <si>
    <t>profil ukončovací pro vnější hrany obkladů hliník leskle eloxovaný chromem 6x2500mm</t>
  </si>
  <si>
    <t>-184864462</t>
  </si>
  <si>
    <t>60,4*1,1 'Přepočtené koeficientem množství</t>
  </si>
  <si>
    <t>223</t>
  </si>
  <si>
    <t>781474154</t>
  </si>
  <si>
    <t>Montáž obkladů vnitřních stěn z dlaždic keramických lepených flexibilním lepidlem velkoformátových hladkých přes 4 do 6 ks/m2</t>
  </si>
  <si>
    <t>-300242589</t>
  </si>
  <si>
    <t>224</t>
  </si>
  <si>
    <t>59761001</t>
  </si>
  <si>
    <t>obklad velkoformátový keramický hladký přes 4 do 6ks/m2</t>
  </si>
  <si>
    <t>1346519217</t>
  </si>
  <si>
    <t>44*1,15 'Přepočtené koeficientem množství</t>
  </si>
  <si>
    <t>225</t>
  </si>
  <si>
    <t>998781101</t>
  </si>
  <si>
    <t>Přesun hmot pro obklady keramické stanovený z hmotnosti přesunovaného materiálu vodorovná dopravní vzdálenost do 50 m v objektech výšky do 6 m</t>
  </si>
  <si>
    <t>1793875295</t>
  </si>
  <si>
    <t>783</t>
  </si>
  <si>
    <t>Dokončovací práce - nátěry</t>
  </si>
  <si>
    <t>226</t>
  </si>
  <si>
    <t>783442101</t>
  </si>
  <si>
    <t>Tmelení klempířských konstrukcí šířky spáry do 2 mm, tmelem polyuretanovým</t>
  </si>
  <si>
    <t>-21771163</t>
  </si>
  <si>
    <t>1,65*2"Lodžie</t>
  </si>
  <si>
    <t>784</t>
  </si>
  <si>
    <t>Dokončovací práce - malby a tapety</t>
  </si>
  <si>
    <t>227</t>
  </si>
  <si>
    <t>784111001</t>
  </si>
  <si>
    <t>Oprášení (ometení) podkladu v místnostech výšky do 3,80 m</t>
  </si>
  <si>
    <t>720984395</t>
  </si>
  <si>
    <t>8,64+7,58+13,55+23,84+5,46+(16,6+12,24+23,84+11,1)*3,16"1.NP</t>
  </si>
  <si>
    <t>13,07+10,13+(21+22,3)*3,08"2.NP</t>
  </si>
  <si>
    <t>228</t>
  </si>
  <si>
    <t>784121001</t>
  </si>
  <si>
    <t>Oškrabání malby v místnostech výšky do 3,80 m</t>
  </si>
  <si>
    <t>309505640</t>
  </si>
  <si>
    <t>229</t>
  </si>
  <si>
    <t>784121011</t>
  </si>
  <si>
    <t>Rozmývání podkladu po oškrabání malby v místnostech výšky do 3,80 m</t>
  </si>
  <si>
    <t>143312444</t>
  </si>
  <si>
    <t>230</t>
  </si>
  <si>
    <t>784171001</t>
  </si>
  <si>
    <t>Olepování vnitřních ploch (materiál ve specifikaci) včetně pozdějšího odlepení páskou nebo fólií v místnostech výšky do 3,80 m</t>
  </si>
  <si>
    <t>-401079292</t>
  </si>
  <si>
    <t>1,65*3,08*2*2+(0,8+2*2)*(8+7)+(1,5+1)*2*2+1,5*4*2+60,4</t>
  </si>
  <si>
    <t>231</t>
  </si>
  <si>
    <t>58124833</t>
  </si>
  <si>
    <t>páska pro malířské potřeby maskovací krepová 19mmx50m</t>
  </si>
  <si>
    <t>1642829878</t>
  </si>
  <si>
    <t>174,728*1,05 'Přepočtené koeficientem množství</t>
  </si>
  <si>
    <t>232</t>
  </si>
  <si>
    <t>784171111</t>
  </si>
  <si>
    <t>Zakrytí nemalovaných ploch (materiál ve specifikaci) včetně pozdějšího odkrytí svislých ploch např. stěn, oken, dveří v místnostech výšky do 3,80</t>
  </si>
  <si>
    <t>-1847791986</t>
  </si>
  <si>
    <t>0,8*2*(8+7)+1,5*1*2+1,65*3,08*2+1,5*1,5*4+44</t>
  </si>
  <si>
    <t>233</t>
  </si>
  <si>
    <t>58124842</t>
  </si>
  <si>
    <t>fólie pro malířské potřeby zakrývací tl 7µ 4x5m</t>
  </si>
  <si>
    <t>1168829972</t>
  </si>
  <si>
    <t>90,164*1,05 'Přepočtené koeficientem množství</t>
  </si>
  <si>
    <t>234</t>
  </si>
  <si>
    <t>784181121</t>
  </si>
  <si>
    <t>Penetrace podkladu jednonásobná hloubková akrylátová bezbarvá v místnostech výšky do 3,80 m</t>
  </si>
  <si>
    <t>2012082564</t>
  </si>
  <si>
    <t>235</t>
  </si>
  <si>
    <t>784211001</t>
  </si>
  <si>
    <t>Malby z malířských směsí otěruvzdorných za mokra jednonásobné, bílé za mokra otěruvzdorné výborně v místnostech výšky do 3,80 m</t>
  </si>
  <si>
    <t>1174363784</t>
  </si>
  <si>
    <t>236</t>
  </si>
  <si>
    <t>784211131</t>
  </si>
  <si>
    <t>Malby z malířských směsí otěruvzdorných za mokra dvojnásobné, bílé za mokra otěruvzdorné minimálně v místnostech výšky do 3,80 m</t>
  </si>
  <si>
    <t>-996486745</t>
  </si>
  <si>
    <t>Práce a dodávky M</t>
  </si>
  <si>
    <t>46-M</t>
  </si>
  <si>
    <t>Zemní práce při extr.mont.pracích</t>
  </si>
  <si>
    <t>237</t>
  </si>
  <si>
    <t>460941322</t>
  </si>
  <si>
    <t>Vyplnění rýh vyplnění a omítnutí rýh v betonových podlahách a mazaninách hloubky přes 5 do 7 cm a šířky přes 7 do 10 cm</t>
  </si>
  <si>
    <t>-971262023</t>
  </si>
  <si>
    <t>60+3"viz. Specifikace rozvodu vody</t>
  </si>
  <si>
    <t>VRN</t>
  </si>
  <si>
    <t>Vedlejší rozpočtové náklady</t>
  </si>
  <si>
    <t>VRN3</t>
  </si>
  <si>
    <t>Zařízení staveniště</t>
  </si>
  <si>
    <t>238</t>
  </si>
  <si>
    <t>032103000</t>
  </si>
  <si>
    <t>Zařízení staveniště vybavení staveniště náklady na dopravu, umístění a odstranění: stavební buňky, skladu materiálu, suché WC, apod.</t>
  </si>
  <si>
    <t>1024</t>
  </si>
  <si>
    <t>2072765525</t>
  </si>
  <si>
    <t>239</t>
  </si>
  <si>
    <t>034503000</t>
  </si>
  <si>
    <t>Zabezpečení staveniště informačními tabulemi a páskami, dle plánu BOZP, včetně odstranění</t>
  </si>
  <si>
    <t>-1731437488</t>
  </si>
  <si>
    <t>VRN6</t>
  </si>
  <si>
    <t>Územní vlivy</t>
  </si>
  <si>
    <t>240</t>
  </si>
  <si>
    <t>063503000</t>
  </si>
  <si>
    <t>Územní vlivy práce na těžce přístupných místech práce ve stísněném prostoru</t>
  </si>
  <si>
    <t>-1023799664</t>
  </si>
  <si>
    <t>VRN8</t>
  </si>
  <si>
    <t>Přesun stavebních kapacit</t>
  </si>
  <si>
    <t>241</t>
  </si>
  <si>
    <t>081103000</t>
  </si>
  <si>
    <t>Náklady na mimostaveništní dopravu materiálů včetně denní dopravy pracovníků na pracoviště</t>
  </si>
  <si>
    <t>1989815635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</si>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</sst>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5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0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0" fillId="0" borderId="28" xfId="0" applyFont="1" applyBorder="1" applyAlignment="1">
      <alignment horizontal="left"/>
    </xf>
    <xf numFmtId="0" fontId="43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21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24</v>
      </c>
      <c r="AL8" s="23"/>
      <c r="AM8" s="23"/>
      <c r="AN8" s="34" t="s">
        <v>25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26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27</v>
      </c>
      <c r="AL10" s="23"/>
      <c r="AM10" s="23"/>
      <c r="AN10" s="28" t="s">
        <v>28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29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30</v>
      </c>
      <c r="AL11" s="23"/>
      <c r="AM11" s="23"/>
      <c r="AN11" s="28" t="s">
        <v>21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31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27</v>
      </c>
      <c r="AL13" s="23"/>
      <c r="AM13" s="23"/>
      <c r="AN13" s="35" t="s">
        <v>32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32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30</v>
      </c>
      <c r="AL14" s="23"/>
      <c r="AM14" s="23"/>
      <c r="AN14" s="35" t="s">
        <v>32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33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27</v>
      </c>
      <c r="AL16" s="23"/>
      <c r="AM16" s="23"/>
      <c r="AN16" s="28" t="s">
        <v>34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35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30</v>
      </c>
      <c r="AL17" s="23"/>
      <c r="AM17" s="23"/>
      <c r="AN17" s="28" t="s">
        <v>36</v>
      </c>
      <c r="AO17" s="23"/>
      <c r="AP17" s="23"/>
      <c r="AQ17" s="23"/>
      <c r="AR17" s="21"/>
      <c r="BE17" s="32"/>
      <c r="BS17" s="18" t="s">
        <v>37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38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27</v>
      </c>
      <c r="AL19" s="23"/>
      <c r="AM19" s="23"/>
      <c r="AN19" s="28" t="s">
        <v>21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39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30</v>
      </c>
      <c r="AL20" s="23"/>
      <c r="AM20" s="23"/>
      <c r="AN20" s="28" t="s">
        <v>21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40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41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42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43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44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45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46</v>
      </c>
      <c r="E29" s="48"/>
      <c r="F29" s="33" t="s">
        <v>47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48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49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50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51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52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53</v>
      </c>
      <c r="U35" s="55"/>
      <c r="V35" s="55"/>
      <c r="W35" s="55"/>
      <c r="X35" s="57" t="s">
        <v>54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55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L2017-42b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Stavební úpravy MŠ č.p. 800 - Kuchyňky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22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Obec Jablunkov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24</v>
      </c>
      <c r="AJ47" s="41"/>
      <c r="AK47" s="41"/>
      <c r="AL47" s="41"/>
      <c r="AM47" s="73" t="str">
        <f>IF(AN8="","",AN8)</f>
        <v>17. 4. 2021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25.65" customHeight="1">
      <c r="A49" s="39"/>
      <c r="B49" s="40"/>
      <c r="C49" s="33" t="s">
        <v>26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Město Jablunkov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33</v>
      </c>
      <c r="AJ49" s="41"/>
      <c r="AK49" s="41"/>
      <c r="AL49" s="41"/>
      <c r="AM49" s="74" t="str">
        <f>IF(E17="","",E17)</f>
        <v>Projekční kancelář lay-out s.r.o.</v>
      </c>
      <c r="AN49" s="65"/>
      <c r="AO49" s="65"/>
      <c r="AP49" s="65"/>
      <c r="AQ49" s="41"/>
      <c r="AR49" s="45"/>
      <c r="AS49" s="75" t="s">
        <v>56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31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38</v>
      </c>
      <c r="AJ50" s="41"/>
      <c r="AK50" s="41"/>
      <c r="AL50" s="41"/>
      <c r="AM50" s="74" t="str">
        <f>IF(E20="","",E20)</f>
        <v xml:space="preserve"> 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57</v>
      </c>
      <c r="D52" s="88"/>
      <c r="E52" s="88"/>
      <c r="F52" s="88"/>
      <c r="G52" s="88"/>
      <c r="H52" s="89"/>
      <c r="I52" s="90" t="s">
        <v>58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59</v>
      </c>
      <c r="AH52" s="88"/>
      <c r="AI52" s="88"/>
      <c r="AJ52" s="88"/>
      <c r="AK52" s="88"/>
      <c r="AL52" s="88"/>
      <c r="AM52" s="88"/>
      <c r="AN52" s="90" t="s">
        <v>60</v>
      </c>
      <c r="AO52" s="88"/>
      <c r="AP52" s="88"/>
      <c r="AQ52" s="92" t="s">
        <v>61</v>
      </c>
      <c r="AR52" s="45"/>
      <c r="AS52" s="93" t="s">
        <v>62</v>
      </c>
      <c r="AT52" s="94" t="s">
        <v>63</v>
      </c>
      <c r="AU52" s="94" t="s">
        <v>64</v>
      </c>
      <c r="AV52" s="94" t="s">
        <v>65</v>
      </c>
      <c r="AW52" s="94" t="s">
        <v>66</v>
      </c>
      <c r="AX52" s="94" t="s">
        <v>67</v>
      </c>
      <c r="AY52" s="94" t="s">
        <v>68</v>
      </c>
      <c r="AZ52" s="94" t="s">
        <v>69</v>
      </c>
      <c r="BA52" s="94" t="s">
        <v>70</v>
      </c>
      <c r="BB52" s="94" t="s">
        <v>71</v>
      </c>
      <c r="BC52" s="94" t="s">
        <v>72</v>
      </c>
      <c r="BD52" s="95" t="s">
        <v>73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74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21</v>
      </c>
      <c r="AR54" s="105"/>
      <c r="AS54" s="106">
        <f>ROUND(AS55,2)</f>
        <v>0</v>
      </c>
      <c r="AT54" s="107">
        <f>ROUND(SUM(AV54:AW54),2)</f>
        <v>0</v>
      </c>
      <c r="AU54" s="108">
        <f>ROUND(AU55,5)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ROUND(AZ55,2)</f>
        <v>0</v>
      </c>
      <c r="BA54" s="107">
        <f>ROUND(BA55,2)</f>
        <v>0</v>
      </c>
      <c r="BB54" s="107">
        <f>ROUND(BB55,2)</f>
        <v>0</v>
      </c>
      <c r="BC54" s="107">
        <f>ROUND(BC55,2)</f>
        <v>0</v>
      </c>
      <c r="BD54" s="109">
        <f>ROUND(BD55,2)</f>
        <v>0</v>
      </c>
      <c r="BE54" s="6"/>
      <c r="BS54" s="110" t="s">
        <v>75</v>
      </c>
      <c r="BT54" s="110" t="s">
        <v>76</v>
      </c>
      <c r="BU54" s="111" t="s">
        <v>77</v>
      </c>
      <c r="BV54" s="110" t="s">
        <v>78</v>
      </c>
      <c r="BW54" s="110" t="s">
        <v>5</v>
      </c>
      <c r="BX54" s="110" t="s">
        <v>79</v>
      </c>
      <c r="CL54" s="110" t="s">
        <v>19</v>
      </c>
    </row>
    <row r="55" spans="1:91" s="7" customFormat="1" ht="16.5" customHeight="1">
      <c r="A55" s="112" t="s">
        <v>80</v>
      </c>
      <c r="B55" s="113"/>
      <c r="C55" s="114"/>
      <c r="D55" s="115" t="s">
        <v>81</v>
      </c>
      <c r="E55" s="115"/>
      <c r="F55" s="115"/>
      <c r="G55" s="115"/>
      <c r="H55" s="115"/>
      <c r="I55" s="116"/>
      <c r="J55" s="115" t="s">
        <v>82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'01 - Levá strana'!J30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83</v>
      </c>
      <c r="AR55" s="119"/>
      <c r="AS55" s="120">
        <v>0</v>
      </c>
      <c r="AT55" s="121">
        <f>ROUND(SUM(AV55:AW55),2)</f>
        <v>0</v>
      </c>
      <c r="AU55" s="122">
        <f>'01 - Levá strana'!P113</f>
        <v>0</v>
      </c>
      <c r="AV55" s="121">
        <f>'01 - Levá strana'!J33</f>
        <v>0</v>
      </c>
      <c r="AW55" s="121">
        <f>'01 - Levá strana'!J34</f>
        <v>0</v>
      </c>
      <c r="AX55" s="121">
        <f>'01 - Levá strana'!J35</f>
        <v>0</v>
      </c>
      <c r="AY55" s="121">
        <f>'01 - Levá strana'!J36</f>
        <v>0</v>
      </c>
      <c r="AZ55" s="121">
        <f>'01 - Levá strana'!F33</f>
        <v>0</v>
      </c>
      <c r="BA55" s="121">
        <f>'01 - Levá strana'!F34</f>
        <v>0</v>
      </c>
      <c r="BB55" s="121">
        <f>'01 - Levá strana'!F35</f>
        <v>0</v>
      </c>
      <c r="BC55" s="121">
        <f>'01 - Levá strana'!F36</f>
        <v>0</v>
      </c>
      <c r="BD55" s="123">
        <f>'01 - Levá strana'!F37</f>
        <v>0</v>
      </c>
      <c r="BE55" s="7"/>
      <c r="BT55" s="124" t="s">
        <v>84</v>
      </c>
      <c r="BV55" s="124" t="s">
        <v>78</v>
      </c>
      <c r="BW55" s="124" t="s">
        <v>85</v>
      </c>
      <c r="BX55" s="124" t="s">
        <v>5</v>
      </c>
      <c r="CL55" s="124" t="s">
        <v>21</v>
      </c>
      <c r="CM55" s="124" t="s">
        <v>86</v>
      </c>
    </row>
    <row r="56" spans="1:57" s="2" customFormat="1" ht="30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5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s="2" customFormat="1" ht="6.95" customHeight="1">
      <c r="A57" s="39"/>
      <c r="B57" s="60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45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01 - Levá strana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2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</row>
    <row r="3" spans="2:46" s="1" customFormat="1" ht="6.95" customHeight="1"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21"/>
      <c r="AT3" s="18" t="s">
        <v>86</v>
      </c>
    </row>
    <row r="4" spans="2:46" s="1" customFormat="1" ht="24.95" customHeight="1">
      <c r="B4" s="21"/>
      <c r="D4" s="127" t="s">
        <v>87</v>
      </c>
      <c r="L4" s="21"/>
      <c r="M4" s="128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9" t="s">
        <v>16</v>
      </c>
      <c r="L6" s="21"/>
    </row>
    <row r="7" spans="2:12" s="1" customFormat="1" ht="16.5" customHeight="1">
      <c r="B7" s="21"/>
      <c r="E7" s="130" t="str">
        <f>'Rekapitulace stavby'!K6</f>
        <v>Stavební úpravy MŠ č.p. 800 - Kuchyňky</v>
      </c>
      <c r="F7" s="129"/>
      <c r="G7" s="129"/>
      <c r="H7" s="129"/>
      <c r="L7" s="21"/>
    </row>
    <row r="8" spans="1:31" s="2" customFormat="1" ht="12" customHeight="1">
      <c r="A8" s="39"/>
      <c r="B8" s="45"/>
      <c r="C8" s="39"/>
      <c r="D8" s="129" t="s">
        <v>88</v>
      </c>
      <c r="E8" s="39"/>
      <c r="F8" s="39"/>
      <c r="G8" s="39"/>
      <c r="H8" s="39"/>
      <c r="I8" s="39"/>
      <c r="J8" s="39"/>
      <c r="K8" s="39"/>
      <c r="L8" s="131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2" t="s">
        <v>89</v>
      </c>
      <c r="F9" s="39"/>
      <c r="G9" s="39"/>
      <c r="H9" s="39"/>
      <c r="I9" s="39"/>
      <c r="J9" s="39"/>
      <c r="K9" s="39"/>
      <c r="L9" s="131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1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29" t="s">
        <v>18</v>
      </c>
      <c r="E11" s="39"/>
      <c r="F11" s="133" t="s">
        <v>21</v>
      </c>
      <c r="G11" s="39"/>
      <c r="H11" s="39"/>
      <c r="I11" s="129" t="s">
        <v>20</v>
      </c>
      <c r="J11" s="133" t="s">
        <v>21</v>
      </c>
      <c r="K11" s="39"/>
      <c r="L11" s="131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29" t="s">
        <v>22</v>
      </c>
      <c r="E12" s="39"/>
      <c r="F12" s="133" t="s">
        <v>39</v>
      </c>
      <c r="G12" s="39"/>
      <c r="H12" s="39"/>
      <c r="I12" s="129" t="s">
        <v>24</v>
      </c>
      <c r="J12" s="134" t="str">
        <f>'Rekapitulace stavby'!AN8</f>
        <v>17. 4. 2021</v>
      </c>
      <c r="K12" s="39"/>
      <c r="L12" s="131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1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29" t="s">
        <v>26</v>
      </c>
      <c r="E14" s="39"/>
      <c r="F14" s="39"/>
      <c r="G14" s="39"/>
      <c r="H14" s="39"/>
      <c r="I14" s="129" t="s">
        <v>27</v>
      </c>
      <c r="J14" s="133" t="str">
        <f>IF('Rekapitulace stavby'!AN10="","",'Rekapitulace stavby'!AN10)</f>
        <v>00296759</v>
      </c>
      <c r="K14" s="39"/>
      <c r="L14" s="131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3" t="str">
        <f>IF('Rekapitulace stavby'!E11="","",'Rekapitulace stavby'!E11)</f>
        <v>Město Jablunkov</v>
      </c>
      <c r="F15" s="39"/>
      <c r="G15" s="39"/>
      <c r="H15" s="39"/>
      <c r="I15" s="129" t="s">
        <v>30</v>
      </c>
      <c r="J15" s="133" t="str">
        <f>IF('Rekapitulace stavby'!AN11="","",'Rekapitulace stavby'!AN11)</f>
        <v/>
      </c>
      <c r="K15" s="39"/>
      <c r="L15" s="131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1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29" t="s">
        <v>31</v>
      </c>
      <c r="E17" s="39"/>
      <c r="F17" s="39"/>
      <c r="G17" s="39"/>
      <c r="H17" s="39"/>
      <c r="I17" s="129" t="s">
        <v>27</v>
      </c>
      <c r="J17" s="34" t="str">
        <f>'Rekapitulace stavby'!AN13</f>
        <v>Vyplň údaj</v>
      </c>
      <c r="K17" s="39"/>
      <c r="L17" s="131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3"/>
      <c r="G18" s="133"/>
      <c r="H18" s="133"/>
      <c r="I18" s="129" t="s">
        <v>30</v>
      </c>
      <c r="J18" s="34" t="str">
        <f>'Rekapitulace stavby'!AN14</f>
        <v>Vyplň údaj</v>
      </c>
      <c r="K18" s="39"/>
      <c r="L18" s="131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1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29" t="s">
        <v>33</v>
      </c>
      <c r="E20" s="39"/>
      <c r="F20" s="39"/>
      <c r="G20" s="39"/>
      <c r="H20" s="39"/>
      <c r="I20" s="129" t="s">
        <v>27</v>
      </c>
      <c r="J20" s="133" t="str">
        <f>IF('Rekapitulace stavby'!AN16="","",'Rekapitulace stavby'!AN16)</f>
        <v>28640861</v>
      </c>
      <c r="K20" s="39"/>
      <c r="L20" s="131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3" t="str">
        <f>IF('Rekapitulace stavby'!E17="","",'Rekapitulace stavby'!E17)</f>
        <v>Projekční kancelář lay-out s.r.o.</v>
      </c>
      <c r="F21" s="39"/>
      <c r="G21" s="39"/>
      <c r="H21" s="39"/>
      <c r="I21" s="129" t="s">
        <v>30</v>
      </c>
      <c r="J21" s="133" t="str">
        <f>IF('Rekapitulace stavby'!AN17="","",'Rekapitulace stavby'!AN17)</f>
        <v>CZ28640861</v>
      </c>
      <c r="K21" s="39"/>
      <c r="L21" s="131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1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29" t="s">
        <v>38</v>
      </c>
      <c r="E23" s="39"/>
      <c r="F23" s="39"/>
      <c r="G23" s="39"/>
      <c r="H23" s="39"/>
      <c r="I23" s="129" t="s">
        <v>27</v>
      </c>
      <c r="J23" s="133" t="str">
        <f>IF('Rekapitulace stavby'!AN19="","",'Rekapitulace stavby'!AN19)</f>
        <v/>
      </c>
      <c r="K23" s="39"/>
      <c r="L23" s="131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3" t="str">
        <f>IF('Rekapitulace stavby'!E20="","",'Rekapitulace stavby'!E20)</f>
        <v xml:space="preserve"> </v>
      </c>
      <c r="F24" s="39"/>
      <c r="G24" s="39"/>
      <c r="H24" s="39"/>
      <c r="I24" s="129" t="s">
        <v>30</v>
      </c>
      <c r="J24" s="133" t="str">
        <f>IF('Rekapitulace stavby'!AN20="","",'Rekapitulace stavby'!AN20)</f>
        <v/>
      </c>
      <c r="K24" s="39"/>
      <c r="L24" s="131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1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29" t="s">
        <v>40</v>
      </c>
      <c r="E26" s="39"/>
      <c r="F26" s="39"/>
      <c r="G26" s="39"/>
      <c r="H26" s="39"/>
      <c r="I26" s="39"/>
      <c r="J26" s="39"/>
      <c r="K26" s="39"/>
      <c r="L26" s="131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5"/>
      <c r="B27" s="136"/>
      <c r="C27" s="135"/>
      <c r="D27" s="135"/>
      <c r="E27" s="137" t="s">
        <v>21</v>
      </c>
      <c r="F27" s="137"/>
      <c r="G27" s="137"/>
      <c r="H27" s="137"/>
      <c r="I27" s="135"/>
      <c r="J27" s="135"/>
      <c r="K27" s="135"/>
      <c r="L27" s="138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1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39"/>
      <c r="E29" s="139"/>
      <c r="F29" s="139"/>
      <c r="G29" s="139"/>
      <c r="H29" s="139"/>
      <c r="I29" s="139"/>
      <c r="J29" s="139"/>
      <c r="K29" s="139"/>
      <c r="L29" s="131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0" t="s">
        <v>42</v>
      </c>
      <c r="E30" s="39"/>
      <c r="F30" s="39"/>
      <c r="G30" s="39"/>
      <c r="H30" s="39"/>
      <c r="I30" s="39"/>
      <c r="J30" s="141">
        <f>ROUND(J113,2)</f>
        <v>0</v>
      </c>
      <c r="K30" s="39"/>
      <c r="L30" s="131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39"/>
      <c r="E31" s="139"/>
      <c r="F31" s="139"/>
      <c r="G31" s="139"/>
      <c r="H31" s="139"/>
      <c r="I31" s="139"/>
      <c r="J31" s="139"/>
      <c r="K31" s="139"/>
      <c r="L31" s="131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2" t="s">
        <v>44</v>
      </c>
      <c r="G32" s="39"/>
      <c r="H32" s="39"/>
      <c r="I32" s="142" t="s">
        <v>43</v>
      </c>
      <c r="J32" s="142" t="s">
        <v>45</v>
      </c>
      <c r="K32" s="39"/>
      <c r="L32" s="131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3" t="s">
        <v>46</v>
      </c>
      <c r="E33" s="129" t="s">
        <v>47</v>
      </c>
      <c r="F33" s="144">
        <f>ROUND((SUM(BE113:BE620)),2)</f>
        <v>0</v>
      </c>
      <c r="G33" s="39"/>
      <c r="H33" s="39"/>
      <c r="I33" s="145">
        <v>0.21</v>
      </c>
      <c r="J33" s="144">
        <f>ROUND(((SUM(BE113:BE620))*I33),2)</f>
        <v>0</v>
      </c>
      <c r="K33" s="39"/>
      <c r="L33" s="131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29" t="s">
        <v>48</v>
      </c>
      <c r="F34" s="144">
        <f>ROUND((SUM(BF113:BF620)),2)</f>
        <v>0</v>
      </c>
      <c r="G34" s="39"/>
      <c r="H34" s="39"/>
      <c r="I34" s="145">
        <v>0.15</v>
      </c>
      <c r="J34" s="144">
        <f>ROUND(((SUM(BF113:BF620))*I34),2)</f>
        <v>0</v>
      </c>
      <c r="K34" s="39"/>
      <c r="L34" s="131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29" t="s">
        <v>49</v>
      </c>
      <c r="F35" s="144">
        <f>ROUND((SUM(BG113:BG620)),2)</f>
        <v>0</v>
      </c>
      <c r="G35" s="39"/>
      <c r="H35" s="39"/>
      <c r="I35" s="145">
        <v>0.21</v>
      </c>
      <c r="J35" s="144">
        <f>0</f>
        <v>0</v>
      </c>
      <c r="K35" s="39"/>
      <c r="L35" s="131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29" t="s">
        <v>50</v>
      </c>
      <c r="F36" s="144">
        <f>ROUND((SUM(BH113:BH620)),2)</f>
        <v>0</v>
      </c>
      <c r="G36" s="39"/>
      <c r="H36" s="39"/>
      <c r="I36" s="145">
        <v>0.15</v>
      </c>
      <c r="J36" s="144">
        <f>0</f>
        <v>0</v>
      </c>
      <c r="K36" s="39"/>
      <c r="L36" s="131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29" t="s">
        <v>51</v>
      </c>
      <c r="F37" s="144">
        <f>ROUND((SUM(BI113:BI620)),2)</f>
        <v>0</v>
      </c>
      <c r="G37" s="39"/>
      <c r="H37" s="39"/>
      <c r="I37" s="145">
        <v>0</v>
      </c>
      <c r="J37" s="144">
        <f>0</f>
        <v>0</v>
      </c>
      <c r="K37" s="39"/>
      <c r="L37" s="131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1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46"/>
      <c r="D39" s="147" t="s">
        <v>52</v>
      </c>
      <c r="E39" s="148"/>
      <c r="F39" s="148"/>
      <c r="G39" s="149" t="s">
        <v>53</v>
      </c>
      <c r="H39" s="150" t="s">
        <v>54</v>
      </c>
      <c r="I39" s="148"/>
      <c r="J39" s="151">
        <f>SUM(J30:J37)</f>
        <v>0</v>
      </c>
      <c r="K39" s="152"/>
      <c r="L39" s="131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3"/>
      <c r="C40" s="154"/>
      <c r="D40" s="154"/>
      <c r="E40" s="154"/>
      <c r="F40" s="154"/>
      <c r="G40" s="154"/>
      <c r="H40" s="154"/>
      <c r="I40" s="154"/>
      <c r="J40" s="154"/>
      <c r="K40" s="154"/>
      <c r="L40" s="131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5"/>
      <c r="C44" s="156"/>
      <c r="D44" s="156"/>
      <c r="E44" s="156"/>
      <c r="F44" s="156"/>
      <c r="G44" s="156"/>
      <c r="H44" s="156"/>
      <c r="I44" s="156"/>
      <c r="J44" s="156"/>
      <c r="K44" s="156"/>
      <c r="L44" s="131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90</v>
      </c>
      <c r="D45" s="41"/>
      <c r="E45" s="41"/>
      <c r="F45" s="41"/>
      <c r="G45" s="41"/>
      <c r="H45" s="41"/>
      <c r="I45" s="41"/>
      <c r="J45" s="41"/>
      <c r="K45" s="41"/>
      <c r="L45" s="131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1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1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57" t="str">
        <f>E7</f>
        <v>Stavební úpravy MŠ č.p. 800 - Kuchyňky</v>
      </c>
      <c r="F48" s="33"/>
      <c r="G48" s="33"/>
      <c r="H48" s="33"/>
      <c r="I48" s="41"/>
      <c r="J48" s="41"/>
      <c r="K48" s="41"/>
      <c r="L48" s="131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88</v>
      </c>
      <c r="D49" s="41"/>
      <c r="E49" s="41"/>
      <c r="F49" s="41"/>
      <c r="G49" s="41"/>
      <c r="H49" s="41"/>
      <c r="I49" s="41"/>
      <c r="J49" s="41"/>
      <c r="K49" s="41"/>
      <c r="L49" s="131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01 - Levá strana</v>
      </c>
      <c r="F50" s="41"/>
      <c r="G50" s="41"/>
      <c r="H50" s="41"/>
      <c r="I50" s="41"/>
      <c r="J50" s="41"/>
      <c r="K50" s="41"/>
      <c r="L50" s="131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1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22</v>
      </c>
      <c r="D52" s="41"/>
      <c r="E52" s="41"/>
      <c r="F52" s="28" t="str">
        <f>F12</f>
        <v xml:space="preserve"> </v>
      </c>
      <c r="G52" s="41"/>
      <c r="H52" s="41"/>
      <c r="I52" s="33" t="s">
        <v>24</v>
      </c>
      <c r="J52" s="73" t="str">
        <f>IF(J12="","",J12)</f>
        <v>17. 4. 2021</v>
      </c>
      <c r="K52" s="41"/>
      <c r="L52" s="131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1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3" t="s">
        <v>26</v>
      </c>
      <c r="D54" s="41"/>
      <c r="E54" s="41"/>
      <c r="F54" s="28" t="str">
        <f>E15</f>
        <v>Město Jablunkov</v>
      </c>
      <c r="G54" s="41"/>
      <c r="H54" s="41"/>
      <c r="I54" s="33" t="s">
        <v>33</v>
      </c>
      <c r="J54" s="37" t="str">
        <f>E21</f>
        <v>Projekční kancelář lay-out s.r.o.</v>
      </c>
      <c r="K54" s="41"/>
      <c r="L54" s="131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33" t="s">
        <v>38</v>
      </c>
      <c r="J55" s="37" t="str">
        <f>E24</f>
        <v xml:space="preserve"> </v>
      </c>
      <c r="K55" s="41"/>
      <c r="L55" s="131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1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58" t="s">
        <v>91</v>
      </c>
      <c r="D57" s="159"/>
      <c r="E57" s="159"/>
      <c r="F57" s="159"/>
      <c r="G57" s="159"/>
      <c r="H57" s="159"/>
      <c r="I57" s="159"/>
      <c r="J57" s="160" t="s">
        <v>92</v>
      </c>
      <c r="K57" s="159"/>
      <c r="L57" s="131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1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1" t="s">
        <v>74</v>
      </c>
      <c r="D59" s="41"/>
      <c r="E59" s="41"/>
      <c r="F59" s="41"/>
      <c r="G59" s="41"/>
      <c r="H59" s="41"/>
      <c r="I59" s="41"/>
      <c r="J59" s="103">
        <f>J113</f>
        <v>0</v>
      </c>
      <c r="K59" s="41"/>
      <c r="L59" s="131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93</v>
      </c>
    </row>
    <row r="60" spans="1:31" s="9" customFormat="1" ht="24.95" customHeight="1">
      <c r="A60" s="9"/>
      <c r="B60" s="162"/>
      <c r="C60" s="163"/>
      <c r="D60" s="164" t="s">
        <v>94</v>
      </c>
      <c r="E60" s="165"/>
      <c r="F60" s="165"/>
      <c r="G60" s="165"/>
      <c r="H60" s="165"/>
      <c r="I60" s="165"/>
      <c r="J60" s="166">
        <f>J114</f>
        <v>0</v>
      </c>
      <c r="K60" s="163"/>
      <c r="L60" s="167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68"/>
      <c r="C61" s="169"/>
      <c r="D61" s="170" t="s">
        <v>95</v>
      </c>
      <c r="E61" s="171"/>
      <c r="F61" s="171"/>
      <c r="G61" s="171"/>
      <c r="H61" s="171"/>
      <c r="I61" s="171"/>
      <c r="J61" s="172">
        <f>J173</f>
        <v>0</v>
      </c>
      <c r="K61" s="169"/>
      <c r="L61" s="173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68"/>
      <c r="C62" s="169"/>
      <c r="D62" s="170" t="s">
        <v>96</v>
      </c>
      <c r="E62" s="171"/>
      <c r="F62" s="171"/>
      <c r="G62" s="171"/>
      <c r="H62" s="171"/>
      <c r="I62" s="171"/>
      <c r="J62" s="172">
        <f>J192</f>
        <v>0</v>
      </c>
      <c r="K62" s="169"/>
      <c r="L62" s="173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68"/>
      <c r="C63" s="169"/>
      <c r="D63" s="170" t="s">
        <v>97</v>
      </c>
      <c r="E63" s="171"/>
      <c r="F63" s="171"/>
      <c r="G63" s="171"/>
      <c r="H63" s="171"/>
      <c r="I63" s="171"/>
      <c r="J63" s="172">
        <f>J205</f>
        <v>0</v>
      </c>
      <c r="K63" s="169"/>
      <c r="L63" s="173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68"/>
      <c r="C64" s="169"/>
      <c r="D64" s="170" t="s">
        <v>98</v>
      </c>
      <c r="E64" s="171"/>
      <c r="F64" s="171"/>
      <c r="G64" s="171"/>
      <c r="H64" s="171"/>
      <c r="I64" s="171"/>
      <c r="J64" s="172">
        <f>J216</f>
        <v>0</v>
      </c>
      <c r="K64" s="169"/>
      <c r="L64" s="173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62"/>
      <c r="C65" s="163"/>
      <c r="D65" s="164" t="s">
        <v>99</v>
      </c>
      <c r="E65" s="165"/>
      <c r="F65" s="165"/>
      <c r="G65" s="165"/>
      <c r="H65" s="165"/>
      <c r="I65" s="165"/>
      <c r="J65" s="166">
        <f>J221</f>
        <v>0</v>
      </c>
      <c r="K65" s="163"/>
      <c r="L65" s="167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68"/>
      <c r="C66" s="169"/>
      <c r="D66" s="170" t="s">
        <v>100</v>
      </c>
      <c r="E66" s="171"/>
      <c r="F66" s="171"/>
      <c r="G66" s="171"/>
      <c r="H66" s="171"/>
      <c r="I66" s="171"/>
      <c r="J66" s="172">
        <f>J222</f>
        <v>0</v>
      </c>
      <c r="K66" s="169"/>
      <c r="L66" s="173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68"/>
      <c r="C67" s="169"/>
      <c r="D67" s="170" t="s">
        <v>101</v>
      </c>
      <c r="E67" s="171"/>
      <c r="F67" s="171"/>
      <c r="G67" s="171"/>
      <c r="H67" s="171"/>
      <c r="I67" s="171"/>
      <c r="J67" s="172">
        <f>J248</f>
        <v>0</v>
      </c>
      <c r="K67" s="169"/>
      <c r="L67" s="173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68"/>
      <c r="C68" s="169"/>
      <c r="D68" s="170" t="s">
        <v>102</v>
      </c>
      <c r="E68" s="171"/>
      <c r="F68" s="171"/>
      <c r="G68" s="171"/>
      <c r="H68" s="171"/>
      <c r="I68" s="171"/>
      <c r="J68" s="172">
        <f>J254</f>
        <v>0</v>
      </c>
      <c r="K68" s="169"/>
      <c r="L68" s="173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68"/>
      <c r="C69" s="169"/>
      <c r="D69" s="170" t="s">
        <v>103</v>
      </c>
      <c r="E69" s="171"/>
      <c r="F69" s="171"/>
      <c r="G69" s="171"/>
      <c r="H69" s="171"/>
      <c r="I69" s="171"/>
      <c r="J69" s="172">
        <f>J282</f>
        <v>0</v>
      </c>
      <c r="K69" s="169"/>
      <c r="L69" s="173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68"/>
      <c r="C70" s="169"/>
      <c r="D70" s="170" t="s">
        <v>104</v>
      </c>
      <c r="E70" s="171"/>
      <c r="F70" s="171"/>
      <c r="G70" s="171"/>
      <c r="H70" s="171"/>
      <c r="I70" s="171"/>
      <c r="J70" s="172">
        <f>J285</f>
        <v>0</v>
      </c>
      <c r="K70" s="169"/>
      <c r="L70" s="173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68"/>
      <c r="C71" s="169"/>
      <c r="D71" s="170" t="s">
        <v>105</v>
      </c>
      <c r="E71" s="171"/>
      <c r="F71" s="171"/>
      <c r="G71" s="171"/>
      <c r="H71" s="171"/>
      <c r="I71" s="171"/>
      <c r="J71" s="172">
        <f>J348</f>
        <v>0</v>
      </c>
      <c r="K71" s="169"/>
      <c r="L71" s="173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68"/>
      <c r="C72" s="169"/>
      <c r="D72" s="170" t="s">
        <v>106</v>
      </c>
      <c r="E72" s="171"/>
      <c r="F72" s="171"/>
      <c r="G72" s="171"/>
      <c r="H72" s="171"/>
      <c r="I72" s="171"/>
      <c r="J72" s="172">
        <f>J354</f>
        <v>0</v>
      </c>
      <c r="K72" s="169"/>
      <c r="L72" s="173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9" customFormat="1" ht="24.95" customHeight="1">
      <c r="A73" s="9"/>
      <c r="B73" s="162"/>
      <c r="C73" s="163"/>
      <c r="D73" s="164" t="s">
        <v>107</v>
      </c>
      <c r="E73" s="165"/>
      <c r="F73" s="165"/>
      <c r="G73" s="165"/>
      <c r="H73" s="165"/>
      <c r="I73" s="165"/>
      <c r="J73" s="166">
        <f>J356</f>
        <v>0</v>
      </c>
      <c r="K73" s="163"/>
      <c r="L73" s="167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10" customFormat="1" ht="19.9" customHeight="1">
      <c r="A74" s="10"/>
      <c r="B74" s="168"/>
      <c r="C74" s="169"/>
      <c r="D74" s="170" t="s">
        <v>108</v>
      </c>
      <c r="E74" s="171"/>
      <c r="F74" s="171"/>
      <c r="G74" s="171"/>
      <c r="H74" s="171"/>
      <c r="I74" s="171"/>
      <c r="J74" s="172">
        <f>J357</f>
        <v>0</v>
      </c>
      <c r="K74" s="169"/>
      <c r="L74" s="173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68"/>
      <c r="C75" s="169"/>
      <c r="D75" s="170" t="s">
        <v>109</v>
      </c>
      <c r="E75" s="171"/>
      <c r="F75" s="171"/>
      <c r="G75" s="171"/>
      <c r="H75" s="171"/>
      <c r="I75" s="171"/>
      <c r="J75" s="172">
        <f>J366</f>
        <v>0</v>
      </c>
      <c r="K75" s="169"/>
      <c r="L75" s="173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68"/>
      <c r="C76" s="169"/>
      <c r="D76" s="170" t="s">
        <v>110</v>
      </c>
      <c r="E76" s="171"/>
      <c r="F76" s="171"/>
      <c r="G76" s="171"/>
      <c r="H76" s="171"/>
      <c r="I76" s="171"/>
      <c r="J76" s="172">
        <f>J394</f>
        <v>0</v>
      </c>
      <c r="K76" s="169"/>
      <c r="L76" s="173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68"/>
      <c r="C77" s="169"/>
      <c r="D77" s="170" t="s">
        <v>111</v>
      </c>
      <c r="E77" s="171"/>
      <c r="F77" s="171"/>
      <c r="G77" s="171"/>
      <c r="H77" s="171"/>
      <c r="I77" s="171"/>
      <c r="J77" s="172">
        <f>J439</f>
        <v>0</v>
      </c>
      <c r="K77" s="169"/>
      <c r="L77" s="173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68"/>
      <c r="C78" s="169"/>
      <c r="D78" s="170" t="s">
        <v>112</v>
      </c>
      <c r="E78" s="171"/>
      <c r="F78" s="171"/>
      <c r="G78" s="171"/>
      <c r="H78" s="171"/>
      <c r="I78" s="171"/>
      <c r="J78" s="172">
        <f>J486</f>
        <v>0</v>
      </c>
      <c r="K78" s="169"/>
      <c r="L78" s="173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68"/>
      <c r="C79" s="169"/>
      <c r="D79" s="170" t="s">
        <v>113</v>
      </c>
      <c r="E79" s="171"/>
      <c r="F79" s="171"/>
      <c r="G79" s="171"/>
      <c r="H79" s="171"/>
      <c r="I79" s="171"/>
      <c r="J79" s="172">
        <f>J489</f>
        <v>0</v>
      </c>
      <c r="K79" s="169"/>
      <c r="L79" s="173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68"/>
      <c r="C80" s="169"/>
      <c r="D80" s="170" t="s">
        <v>114</v>
      </c>
      <c r="E80" s="171"/>
      <c r="F80" s="171"/>
      <c r="G80" s="171"/>
      <c r="H80" s="171"/>
      <c r="I80" s="171"/>
      <c r="J80" s="172">
        <f>J499</f>
        <v>0</v>
      </c>
      <c r="K80" s="169"/>
      <c r="L80" s="173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68"/>
      <c r="C81" s="169"/>
      <c r="D81" s="170" t="s">
        <v>115</v>
      </c>
      <c r="E81" s="171"/>
      <c r="F81" s="171"/>
      <c r="G81" s="171"/>
      <c r="H81" s="171"/>
      <c r="I81" s="171"/>
      <c r="J81" s="172">
        <f>J508</f>
        <v>0</v>
      </c>
      <c r="K81" s="169"/>
      <c r="L81" s="173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19.9" customHeight="1">
      <c r="A82" s="10"/>
      <c r="B82" s="168"/>
      <c r="C82" s="169"/>
      <c r="D82" s="170" t="s">
        <v>116</v>
      </c>
      <c r="E82" s="171"/>
      <c r="F82" s="171"/>
      <c r="G82" s="171"/>
      <c r="H82" s="171"/>
      <c r="I82" s="171"/>
      <c r="J82" s="172">
        <f>J516</f>
        <v>0</v>
      </c>
      <c r="K82" s="169"/>
      <c r="L82" s="173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10" customFormat="1" ht="19.9" customHeight="1">
      <c r="A83" s="10"/>
      <c r="B83" s="168"/>
      <c r="C83" s="169"/>
      <c r="D83" s="170" t="s">
        <v>117</v>
      </c>
      <c r="E83" s="171"/>
      <c r="F83" s="171"/>
      <c r="G83" s="171"/>
      <c r="H83" s="171"/>
      <c r="I83" s="171"/>
      <c r="J83" s="172">
        <f>J523</f>
        <v>0</v>
      </c>
      <c r="K83" s="169"/>
      <c r="L83" s="173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10" customFormat="1" ht="19.9" customHeight="1">
      <c r="A84" s="10"/>
      <c r="B84" s="168"/>
      <c r="C84" s="169"/>
      <c r="D84" s="170" t="s">
        <v>118</v>
      </c>
      <c r="E84" s="171"/>
      <c r="F84" s="171"/>
      <c r="G84" s="171"/>
      <c r="H84" s="171"/>
      <c r="I84" s="171"/>
      <c r="J84" s="172">
        <f>J541</f>
        <v>0</v>
      </c>
      <c r="K84" s="169"/>
      <c r="L84" s="173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s="10" customFormat="1" ht="19.9" customHeight="1">
      <c r="A85" s="10"/>
      <c r="B85" s="168"/>
      <c r="C85" s="169"/>
      <c r="D85" s="170" t="s">
        <v>119</v>
      </c>
      <c r="E85" s="171"/>
      <c r="F85" s="171"/>
      <c r="G85" s="171"/>
      <c r="H85" s="171"/>
      <c r="I85" s="171"/>
      <c r="J85" s="172">
        <f>J568</f>
        <v>0</v>
      </c>
      <c r="K85" s="169"/>
      <c r="L85" s="173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s="10" customFormat="1" ht="19.9" customHeight="1">
      <c r="A86" s="10"/>
      <c r="B86" s="168"/>
      <c r="C86" s="169"/>
      <c r="D86" s="170" t="s">
        <v>120</v>
      </c>
      <c r="E86" s="171"/>
      <c r="F86" s="171"/>
      <c r="G86" s="171"/>
      <c r="H86" s="171"/>
      <c r="I86" s="171"/>
      <c r="J86" s="172">
        <f>J586</f>
        <v>0</v>
      </c>
      <c r="K86" s="169"/>
      <c r="L86" s="173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s="10" customFormat="1" ht="19.9" customHeight="1">
      <c r="A87" s="10"/>
      <c r="B87" s="168"/>
      <c r="C87" s="169"/>
      <c r="D87" s="170" t="s">
        <v>121</v>
      </c>
      <c r="E87" s="171"/>
      <c r="F87" s="171"/>
      <c r="G87" s="171"/>
      <c r="H87" s="171"/>
      <c r="I87" s="171"/>
      <c r="J87" s="172">
        <f>J589</f>
        <v>0</v>
      </c>
      <c r="K87" s="169"/>
      <c r="L87" s="173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s="9" customFormat="1" ht="24.95" customHeight="1">
      <c r="A88" s="9"/>
      <c r="B88" s="162"/>
      <c r="C88" s="163"/>
      <c r="D88" s="164" t="s">
        <v>122</v>
      </c>
      <c r="E88" s="165"/>
      <c r="F88" s="165"/>
      <c r="G88" s="165"/>
      <c r="H88" s="165"/>
      <c r="I88" s="165"/>
      <c r="J88" s="166">
        <f>J607</f>
        <v>0</v>
      </c>
      <c r="K88" s="163"/>
      <c r="L88" s="167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</row>
    <row r="89" spans="1:31" s="10" customFormat="1" ht="19.9" customHeight="1">
      <c r="A89" s="10"/>
      <c r="B89" s="168"/>
      <c r="C89" s="169"/>
      <c r="D89" s="170" t="s">
        <v>123</v>
      </c>
      <c r="E89" s="171"/>
      <c r="F89" s="171"/>
      <c r="G89" s="171"/>
      <c r="H89" s="171"/>
      <c r="I89" s="171"/>
      <c r="J89" s="172">
        <f>J608</f>
        <v>0</v>
      </c>
      <c r="K89" s="169"/>
      <c r="L89" s="173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1:31" s="9" customFormat="1" ht="24.95" customHeight="1">
      <c r="A90" s="9"/>
      <c r="B90" s="162"/>
      <c r="C90" s="163"/>
      <c r="D90" s="164" t="s">
        <v>124</v>
      </c>
      <c r="E90" s="165"/>
      <c r="F90" s="165"/>
      <c r="G90" s="165"/>
      <c r="H90" s="165"/>
      <c r="I90" s="165"/>
      <c r="J90" s="166">
        <f>J613</f>
        <v>0</v>
      </c>
      <c r="K90" s="163"/>
      <c r="L90" s="167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</row>
    <row r="91" spans="1:31" s="10" customFormat="1" ht="19.9" customHeight="1">
      <c r="A91" s="10"/>
      <c r="B91" s="168"/>
      <c r="C91" s="169"/>
      <c r="D91" s="170" t="s">
        <v>125</v>
      </c>
      <c r="E91" s="171"/>
      <c r="F91" s="171"/>
      <c r="G91" s="171"/>
      <c r="H91" s="171"/>
      <c r="I91" s="171"/>
      <c r="J91" s="172">
        <f>J614</f>
        <v>0</v>
      </c>
      <c r="K91" s="169"/>
      <c r="L91" s="173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31" s="10" customFormat="1" ht="19.9" customHeight="1">
      <c r="A92" s="10"/>
      <c r="B92" s="168"/>
      <c r="C92" s="169"/>
      <c r="D92" s="170" t="s">
        <v>126</v>
      </c>
      <c r="E92" s="171"/>
      <c r="F92" s="171"/>
      <c r="G92" s="171"/>
      <c r="H92" s="171"/>
      <c r="I92" s="171"/>
      <c r="J92" s="172">
        <f>J617</f>
        <v>0</v>
      </c>
      <c r="K92" s="169"/>
      <c r="L92" s="173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1:31" s="10" customFormat="1" ht="19.9" customHeight="1">
      <c r="A93" s="10"/>
      <c r="B93" s="168"/>
      <c r="C93" s="169"/>
      <c r="D93" s="170" t="s">
        <v>127</v>
      </c>
      <c r="E93" s="171"/>
      <c r="F93" s="171"/>
      <c r="G93" s="171"/>
      <c r="H93" s="171"/>
      <c r="I93" s="171"/>
      <c r="J93" s="172">
        <f>J619</f>
        <v>0</v>
      </c>
      <c r="K93" s="169"/>
      <c r="L93" s="173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1:31" s="2" customFormat="1" ht="21.8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131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6.95" customHeight="1">
      <c r="A95" s="39"/>
      <c r="B95" s="60"/>
      <c r="C95" s="61"/>
      <c r="D95" s="61"/>
      <c r="E95" s="61"/>
      <c r="F95" s="61"/>
      <c r="G95" s="61"/>
      <c r="H95" s="61"/>
      <c r="I95" s="61"/>
      <c r="J95" s="61"/>
      <c r="K95" s="61"/>
      <c r="L95" s="131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9" spans="1:31" s="2" customFormat="1" ht="6.95" customHeight="1">
      <c r="A99" s="39"/>
      <c r="B99" s="62"/>
      <c r="C99" s="63"/>
      <c r="D99" s="63"/>
      <c r="E99" s="63"/>
      <c r="F99" s="63"/>
      <c r="G99" s="63"/>
      <c r="H99" s="63"/>
      <c r="I99" s="63"/>
      <c r="J99" s="63"/>
      <c r="K99" s="63"/>
      <c r="L99" s="131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24.95" customHeight="1">
      <c r="A100" s="39"/>
      <c r="B100" s="40"/>
      <c r="C100" s="24" t="s">
        <v>128</v>
      </c>
      <c r="D100" s="41"/>
      <c r="E100" s="41"/>
      <c r="F100" s="41"/>
      <c r="G100" s="41"/>
      <c r="H100" s="41"/>
      <c r="I100" s="41"/>
      <c r="J100" s="41"/>
      <c r="K100" s="41"/>
      <c r="L100" s="131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31" s="2" customFormat="1" ht="6.95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131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12" customHeight="1">
      <c r="A102" s="39"/>
      <c r="B102" s="40"/>
      <c r="C102" s="33" t="s">
        <v>16</v>
      </c>
      <c r="D102" s="41"/>
      <c r="E102" s="41"/>
      <c r="F102" s="41"/>
      <c r="G102" s="41"/>
      <c r="H102" s="41"/>
      <c r="I102" s="41"/>
      <c r="J102" s="41"/>
      <c r="K102" s="41"/>
      <c r="L102" s="131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16.5" customHeight="1">
      <c r="A103" s="39"/>
      <c r="B103" s="40"/>
      <c r="C103" s="41"/>
      <c r="D103" s="41"/>
      <c r="E103" s="157" t="str">
        <f>E7</f>
        <v>Stavební úpravy MŠ č.p. 800 - Kuchyňky</v>
      </c>
      <c r="F103" s="33"/>
      <c r="G103" s="33"/>
      <c r="H103" s="33"/>
      <c r="I103" s="41"/>
      <c r="J103" s="41"/>
      <c r="K103" s="41"/>
      <c r="L103" s="131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12" customHeight="1">
      <c r="A104" s="39"/>
      <c r="B104" s="40"/>
      <c r="C104" s="33" t="s">
        <v>88</v>
      </c>
      <c r="D104" s="41"/>
      <c r="E104" s="41"/>
      <c r="F104" s="41"/>
      <c r="G104" s="41"/>
      <c r="H104" s="41"/>
      <c r="I104" s="41"/>
      <c r="J104" s="41"/>
      <c r="K104" s="41"/>
      <c r="L104" s="131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16.5" customHeight="1">
      <c r="A105" s="39"/>
      <c r="B105" s="40"/>
      <c r="C105" s="41"/>
      <c r="D105" s="41"/>
      <c r="E105" s="70" t="str">
        <f>E9</f>
        <v>01 - Levá strana</v>
      </c>
      <c r="F105" s="41"/>
      <c r="G105" s="41"/>
      <c r="H105" s="41"/>
      <c r="I105" s="41"/>
      <c r="J105" s="41"/>
      <c r="K105" s="41"/>
      <c r="L105" s="131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131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12" customHeight="1">
      <c r="A107" s="39"/>
      <c r="B107" s="40"/>
      <c r="C107" s="33" t="s">
        <v>22</v>
      </c>
      <c r="D107" s="41"/>
      <c r="E107" s="41"/>
      <c r="F107" s="28" t="str">
        <f>F12</f>
        <v xml:space="preserve"> </v>
      </c>
      <c r="G107" s="41"/>
      <c r="H107" s="41"/>
      <c r="I107" s="33" t="s">
        <v>24</v>
      </c>
      <c r="J107" s="73" t="str">
        <f>IF(J12="","",J12)</f>
        <v>17. 4. 2021</v>
      </c>
      <c r="K107" s="41"/>
      <c r="L107" s="131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131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5.65" customHeight="1">
      <c r="A109" s="39"/>
      <c r="B109" s="40"/>
      <c r="C109" s="33" t="s">
        <v>26</v>
      </c>
      <c r="D109" s="41"/>
      <c r="E109" s="41"/>
      <c r="F109" s="28" t="str">
        <f>E15</f>
        <v>Město Jablunkov</v>
      </c>
      <c r="G109" s="41"/>
      <c r="H109" s="41"/>
      <c r="I109" s="33" t="s">
        <v>33</v>
      </c>
      <c r="J109" s="37" t="str">
        <f>E21</f>
        <v>Projekční kancelář lay-out s.r.o.</v>
      </c>
      <c r="K109" s="41"/>
      <c r="L109" s="131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5.15" customHeight="1">
      <c r="A110" s="39"/>
      <c r="B110" s="40"/>
      <c r="C110" s="33" t="s">
        <v>31</v>
      </c>
      <c r="D110" s="41"/>
      <c r="E110" s="41"/>
      <c r="F110" s="28" t="str">
        <f>IF(E18="","",E18)</f>
        <v>Vyplň údaj</v>
      </c>
      <c r="G110" s="41"/>
      <c r="H110" s="41"/>
      <c r="I110" s="33" t="s">
        <v>38</v>
      </c>
      <c r="J110" s="37" t="str">
        <f>E24</f>
        <v xml:space="preserve"> </v>
      </c>
      <c r="K110" s="41"/>
      <c r="L110" s="131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0.3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131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11" customFormat="1" ht="29.25" customHeight="1">
      <c r="A112" s="174"/>
      <c r="B112" s="175"/>
      <c r="C112" s="176" t="s">
        <v>129</v>
      </c>
      <c r="D112" s="177" t="s">
        <v>61</v>
      </c>
      <c r="E112" s="177" t="s">
        <v>57</v>
      </c>
      <c r="F112" s="177" t="s">
        <v>58</v>
      </c>
      <c r="G112" s="177" t="s">
        <v>130</v>
      </c>
      <c r="H112" s="177" t="s">
        <v>131</v>
      </c>
      <c r="I112" s="177" t="s">
        <v>132</v>
      </c>
      <c r="J112" s="177" t="s">
        <v>92</v>
      </c>
      <c r="K112" s="178" t="s">
        <v>133</v>
      </c>
      <c r="L112" s="179"/>
      <c r="M112" s="93" t="s">
        <v>21</v>
      </c>
      <c r="N112" s="94" t="s">
        <v>46</v>
      </c>
      <c r="O112" s="94" t="s">
        <v>134</v>
      </c>
      <c r="P112" s="94" t="s">
        <v>135</v>
      </c>
      <c r="Q112" s="94" t="s">
        <v>136</v>
      </c>
      <c r="R112" s="94" t="s">
        <v>137</v>
      </c>
      <c r="S112" s="94" t="s">
        <v>138</v>
      </c>
      <c r="T112" s="95" t="s">
        <v>139</v>
      </c>
      <c r="U112" s="174"/>
      <c r="V112" s="174"/>
      <c r="W112" s="174"/>
      <c r="X112" s="174"/>
      <c r="Y112" s="174"/>
      <c r="Z112" s="174"/>
      <c r="AA112" s="174"/>
      <c r="AB112" s="174"/>
      <c r="AC112" s="174"/>
      <c r="AD112" s="174"/>
      <c r="AE112" s="174"/>
    </row>
    <row r="113" spans="1:63" s="2" customFormat="1" ht="22.8" customHeight="1">
      <c r="A113" s="39"/>
      <c r="B113" s="40"/>
      <c r="C113" s="100" t="s">
        <v>140</v>
      </c>
      <c r="D113" s="41"/>
      <c r="E113" s="41"/>
      <c r="F113" s="41"/>
      <c r="G113" s="41"/>
      <c r="H113" s="41"/>
      <c r="I113" s="41"/>
      <c r="J113" s="180">
        <f>BK113</f>
        <v>0</v>
      </c>
      <c r="K113" s="41"/>
      <c r="L113" s="45"/>
      <c r="M113" s="96"/>
      <c r="N113" s="181"/>
      <c r="O113" s="97"/>
      <c r="P113" s="182">
        <f>P114+P221+P356+P607+P613</f>
        <v>0</v>
      </c>
      <c r="Q113" s="97"/>
      <c r="R113" s="182">
        <f>R114+R221+R356+R607+R613</f>
        <v>24.39694624</v>
      </c>
      <c r="S113" s="97"/>
      <c r="T113" s="183">
        <f>T114+T221+T356+T607+T613</f>
        <v>14.68816149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75</v>
      </c>
      <c r="AU113" s="18" t="s">
        <v>93</v>
      </c>
      <c r="BK113" s="184">
        <f>BK114+BK221+BK356+BK607+BK613</f>
        <v>0</v>
      </c>
    </row>
    <row r="114" spans="1:63" s="12" customFormat="1" ht="25.9" customHeight="1">
      <c r="A114" s="12"/>
      <c r="B114" s="185"/>
      <c r="C114" s="186"/>
      <c r="D114" s="187" t="s">
        <v>75</v>
      </c>
      <c r="E114" s="188" t="s">
        <v>141</v>
      </c>
      <c r="F114" s="188" t="s">
        <v>142</v>
      </c>
      <c r="G114" s="186"/>
      <c r="H114" s="186"/>
      <c r="I114" s="189"/>
      <c r="J114" s="190">
        <f>BK114</f>
        <v>0</v>
      </c>
      <c r="K114" s="186"/>
      <c r="L114" s="191"/>
      <c r="M114" s="192"/>
      <c r="N114" s="193"/>
      <c r="O114" s="193"/>
      <c r="P114" s="194">
        <f>P115+SUM(P116:P173)+P192+P205+P216</f>
        <v>0</v>
      </c>
      <c r="Q114" s="193"/>
      <c r="R114" s="194">
        <f>R115+SUM(R116:R173)+R192+R205+R216</f>
        <v>0</v>
      </c>
      <c r="S114" s="193"/>
      <c r="T114" s="195">
        <f>T115+SUM(T116:T173)+T192+T205+T216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196" t="s">
        <v>84</v>
      </c>
      <c r="AT114" s="197" t="s">
        <v>75</v>
      </c>
      <c r="AU114" s="197" t="s">
        <v>76</v>
      </c>
      <c r="AY114" s="196" t="s">
        <v>143</v>
      </c>
      <c r="BK114" s="198">
        <f>BK115+SUM(BK116:BK173)+BK192+BK205+BK216</f>
        <v>0</v>
      </c>
    </row>
    <row r="115" spans="1:65" s="2" customFormat="1" ht="16.5" customHeight="1">
      <c r="A115" s="39"/>
      <c r="B115" s="40"/>
      <c r="C115" s="199" t="s">
        <v>84</v>
      </c>
      <c r="D115" s="199" t="s">
        <v>144</v>
      </c>
      <c r="E115" s="200" t="s">
        <v>145</v>
      </c>
      <c r="F115" s="201" t="s">
        <v>146</v>
      </c>
      <c r="G115" s="202" t="s">
        <v>147</v>
      </c>
      <c r="H115" s="203">
        <v>1</v>
      </c>
      <c r="I115" s="204"/>
      <c r="J115" s="205">
        <f>ROUND(I115*H115,2)</f>
        <v>0</v>
      </c>
      <c r="K115" s="201" t="s">
        <v>148</v>
      </c>
      <c r="L115" s="45"/>
      <c r="M115" s="206" t="s">
        <v>21</v>
      </c>
      <c r="N115" s="207" t="s">
        <v>47</v>
      </c>
      <c r="O115" s="85"/>
      <c r="P115" s="208">
        <f>O115*H115</f>
        <v>0</v>
      </c>
      <c r="Q115" s="208">
        <v>0</v>
      </c>
      <c r="R115" s="208">
        <f>Q115*H115</f>
        <v>0</v>
      </c>
      <c r="S115" s="208">
        <v>0</v>
      </c>
      <c r="T115" s="209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0" t="s">
        <v>149</v>
      </c>
      <c r="AT115" s="210" t="s">
        <v>144</v>
      </c>
      <c r="AU115" s="210" t="s">
        <v>84</v>
      </c>
      <c r="AY115" s="18" t="s">
        <v>143</v>
      </c>
      <c r="BE115" s="211">
        <f>IF(N115="základní",J115,0)</f>
        <v>0</v>
      </c>
      <c r="BF115" s="211">
        <f>IF(N115="snížená",J115,0)</f>
        <v>0</v>
      </c>
      <c r="BG115" s="211">
        <f>IF(N115="zákl. přenesená",J115,0)</f>
        <v>0</v>
      </c>
      <c r="BH115" s="211">
        <f>IF(N115="sníž. přenesená",J115,0)</f>
        <v>0</v>
      </c>
      <c r="BI115" s="211">
        <f>IF(N115="nulová",J115,0)</f>
        <v>0</v>
      </c>
      <c r="BJ115" s="18" t="s">
        <v>84</v>
      </c>
      <c r="BK115" s="211">
        <f>ROUND(I115*H115,2)</f>
        <v>0</v>
      </c>
      <c r="BL115" s="18" t="s">
        <v>149</v>
      </c>
      <c r="BM115" s="210" t="s">
        <v>150</v>
      </c>
    </row>
    <row r="116" spans="1:47" s="2" customFormat="1" ht="12">
      <c r="A116" s="39"/>
      <c r="B116" s="40"/>
      <c r="C116" s="41"/>
      <c r="D116" s="212" t="s">
        <v>151</v>
      </c>
      <c r="E116" s="41"/>
      <c r="F116" s="213" t="s">
        <v>152</v>
      </c>
      <c r="G116" s="41"/>
      <c r="H116" s="41"/>
      <c r="I116" s="214"/>
      <c r="J116" s="41"/>
      <c r="K116" s="41"/>
      <c r="L116" s="45"/>
      <c r="M116" s="215"/>
      <c r="N116" s="216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151</v>
      </c>
      <c r="AU116" s="18" t="s">
        <v>84</v>
      </c>
    </row>
    <row r="117" spans="1:65" s="2" customFormat="1" ht="16.5" customHeight="1">
      <c r="A117" s="39"/>
      <c r="B117" s="40"/>
      <c r="C117" s="199" t="s">
        <v>86</v>
      </c>
      <c r="D117" s="199" t="s">
        <v>144</v>
      </c>
      <c r="E117" s="200" t="s">
        <v>153</v>
      </c>
      <c r="F117" s="201" t="s">
        <v>154</v>
      </c>
      <c r="G117" s="202" t="s">
        <v>147</v>
      </c>
      <c r="H117" s="203">
        <v>1</v>
      </c>
      <c r="I117" s="204"/>
      <c r="J117" s="205">
        <f>ROUND(I117*H117,2)</f>
        <v>0</v>
      </c>
      <c r="K117" s="201" t="s">
        <v>148</v>
      </c>
      <c r="L117" s="45"/>
      <c r="M117" s="206" t="s">
        <v>21</v>
      </c>
      <c r="N117" s="207" t="s">
        <v>47</v>
      </c>
      <c r="O117" s="85"/>
      <c r="P117" s="208">
        <f>O117*H117</f>
        <v>0</v>
      </c>
      <c r="Q117" s="208">
        <v>0</v>
      </c>
      <c r="R117" s="208">
        <f>Q117*H117</f>
        <v>0</v>
      </c>
      <c r="S117" s="208">
        <v>0</v>
      </c>
      <c r="T117" s="209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0" t="s">
        <v>149</v>
      </c>
      <c r="AT117" s="210" t="s">
        <v>144</v>
      </c>
      <c r="AU117" s="210" t="s">
        <v>84</v>
      </c>
      <c r="AY117" s="18" t="s">
        <v>143</v>
      </c>
      <c r="BE117" s="211">
        <f>IF(N117="základní",J117,0)</f>
        <v>0</v>
      </c>
      <c r="BF117" s="211">
        <f>IF(N117="snížená",J117,0)</f>
        <v>0</v>
      </c>
      <c r="BG117" s="211">
        <f>IF(N117="zákl. přenesená",J117,0)</f>
        <v>0</v>
      </c>
      <c r="BH117" s="211">
        <f>IF(N117="sníž. přenesená",J117,0)</f>
        <v>0</v>
      </c>
      <c r="BI117" s="211">
        <f>IF(N117="nulová",J117,0)</f>
        <v>0</v>
      </c>
      <c r="BJ117" s="18" t="s">
        <v>84</v>
      </c>
      <c r="BK117" s="211">
        <f>ROUND(I117*H117,2)</f>
        <v>0</v>
      </c>
      <c r="BL117" s="18" t="s">
        <v>149</v>
      </c>
      <c r="BM117" s="210" t="s">
        <v>155</v>
      </c>
    </row>
    <row r="118" spans="1:47" s="2" customFormat="1" ht="12">
      <c r="A118" s="39"/>
      <c r="B118" s="40"/>
      <c r="C118" s="41"/>
      <c r="D118" s="212" t="s">
        <v>151</v>
      </c>
      <c r="E118" s="41"/>
      <c r="F118" s="213" t="s">
        <v>152</v>
      </c>
      <c r="G118" s="41"/>
      <c r="H118" s="41"/>
      <c r="I118" s="214"/>
      <c r="J118" s="41"/>
      <c r="K118" s="41"/>
      <c r="L118" s="45"/>
      <c r="M118" s="215"/>
      <c r="N118" s="216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151</v>
      </c>
      <c r="AU118" s="18" t="s">
        <v>84</v>
      </c>
    </row>
    <row r="119" spans="1:65" s="2" customFormat="1" ht="16.5" customHeight="1">
      <c r="A119" s="39"/>
      <c r="B119" s="40"/>
      <c r="C119" s="199" t="s">
        <v>156</v>
      </c>
      <c r="D119" s="199" t="s">
        <v>144</v>
      </c>
      <c r="E119" s="200" t="s">
        <v>157</v>
      </c>
      <c r="F119" s="201" t="s">
        <v>158</v>
      </c>
      <c r="G119" s="202" t="s">
        <v>159</v>
      </c>
      <c r="H119" s="203">
        <v>9</v>
      </c>
      <c r="I119" s="204"/>
      <c r="J119" s="205">
        <f>ROUND(I119*H119,2)</f>
        <v>0</v>
      </c>
      <c r="K119" s="201" t="s">
        <v>148</v>
      </c>
      <c r="L119" s="45"/>
      <c r="M119" s="206" t="s">
        <v>21</v>
      </c>
      <c r="N119" s="207" t="s">
        <v>47</v>
      </c>
      <c r="O119" s="85"/>
      <c r="P119" s="208">
        <f>O119*H119</f>
        <v>0</v>
      </c>
      <c r="Q119" s="208">
        <v>0</v>
      </c>
      <c r="R119" s="208">
        <f>Q119*H119</f>
        <v>0</v>
      </c>
      <c r="S119" s="208">
        <v>0</v>
      </c>
      <c r="T119" s="209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0" t="s">
        <v>149</v>
      </c>
      <c r="AT119" s="210" t="s">
        <v>144</v>
      </c>
      <c r="AU119" s="210" t="s">
        <v>84</v>
      </c>
      <c r="AY119" s="18" t="s">
        <v>143</v>
      </c>
      <c r="BE119" s="211">
        <f>IF(N119="základní",J119,0)</f>
        <v>0</v>
      </c>
      <c r="BF119" s="211">
        <f>IF(N119="snížená",J119,0)</f>
        <v>0</v>
      </c>
      <c r="BG119" s="211">
        <f>IF(N119="zákl. přenesená",J119,0)</f>
        <v>0</v>
      </c>
      <c r="BH119" s="211">
        <f>IF(N119="sníž. přenesená",J119,0)</f>
        <v>0</v>
      </c>
      <c r="BI119" s="211">
        <f>IF(N119="nulová",J119,0)</f>
        <v>0</v>
      </c>
      <c r="BJ119" s="18" t="s">
        <v>84</v>
      </c>
      <c r="BK119" s="211">
        <f>ROUND(I119*H119,2)</f>
        <v>0</v>
      </c>
      <c r="BL119" s="18" t="s">
        <v>149</v>
      </c>
      <c r="BM119" s="210" t="s">
        <v>160</v>
      </c>
    </row>
    <row r="120" spans="1:47" s="2" customFormat="1" ht="12">
      <c r="A120" s="39"/>
      <c r="B120" s="40"/>
      <c r="C120" s="41"/>
      <c r="D120" s="212" t="s">
        <v>151</v>
      </c>
      <c r="E120" s="41"/>
      <c r="F120" s="213" t="s">
        <v>161</v>
      </c>
      <c r="G120" s="41"/>
      <c r="H120" s="41"/>
      <c r="I120" s="214"/>
      <c r="J120" s="41"/>
      <c r="K120" s="41"/>
      <c r="L120" s="45"/>
      <c r="M120" s="215"/>
      <c r="N120" s="216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151</v>
      </c>
      <c r="AU120" s="18" t="s">
        <v>84</v>
      </c>
    </row>
    <row r="121" spans="1:65" s="2" customFormat="1" ht="16.5" customHeight="1">
      <c r="A121" s="39"/>
      <c r="B121" s="40"/>
      <c r="C121" s="199" t="s">
        <v>149</v>
      </c>
      <c r="D121" s="199" t="s">
        <v>144</v>
      </c>
      <c r="E121" s="200" t="s">
        <v>162</v>
      </c>
      <c r="F121" s="201" t="s">
        <v>163</v>
      </c>
      <c r="G121" s="202" t="s">
        <v>159</v>
      </c>
      <c r="H121" s="203">
        <v>98</v>
      </c>
      <c r="I121" s="204"/>
      <c r="J121" s="205">
        <f>ROUND(I121*H121,2)</f>
        <v>0</v>
      </c>
      <c r="K121" s="201" t="s">
        <v>148</v>
      </c>
      <c r="L121" s="45"/>
      <c r="M121" s="206" t="s">
        <v>21</v>
      </c>
      <c r="N121" s="207" t="s">
        <v>47</v>
      </c>
      <c r="O121" s="85"/>
      <c r="P121" s="208">
        <f>O121*H121</f>
        <v>0</v>
      </c>
      <c r="Q121" s="208">
        <v>0</v>
      </c>
      <c r="R121" s="208">
        <f>Q121*H121</f>
        <v>0</v>
      </c>
      <c r="S121" s="208">
        <v>0</v>
      </c>
      <c r="T121" s="209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0" t="s">
        <v>149</v>
      </c>
      <c r="AT121" s="210" t="s">
        <v>144</v>
      </c>
      <c r="AU121" s="210" t="s">
        <v>84</v>
      </c>
      <c r="AY121" s="18" t="s">
        <v>143</v>
      </c>
      <c r="BE121" s="211">
        <f>IF(N121="základní",J121,0)</f>
        <v>0</v>
      </c>
      <c r="BF121" s="211">
        <f>IF(N121="snížená",J121,0)</f>
        <v>0</v>
      </c>
      <c r="BG121" s="211">
        <f>IF(N121="zákl. přenesená",J121,0)</f>
        <v>0</v>
      </c>
      <c r="BH121" s="211">
        <f>IF(N121="sníž. přenesená",J121,0)</f>
        <v>0</v>
      </c>
      <c r="BI121" s="211">
        <f>IF(N121="nulová",J121,0)</f>
        <v>0</v>
      </c>
      <c r="BJ121" s="18" t="s">
        <v>84</v>
      </c>
      <c r="BK121" s="211">
        <f>ROUND(I121*H121,2)</f>
        <v>0</v>
      </c>
      <c r="BL121" s="18" t="s">
        <v>149</v>
      </c>
      <c r="BM121" s="210" t="s">
        <v>164</v>
      </c>
    </row>
    <row r="122" spans="1:47" s="2" customFormat="1" ht="12">
      <c r="A122" s="39"/>
      <c r="B122" s="40"/>
      <c r="C122" s="41"/>
      <c r="D122" s="212" t="s">
        <v>151</v>
      </c>
      <c r="E122" s="41"/>
      <c r="F122" s="213" t="s">
        <v>165</v>
      </c>
      <c r="G122" s="41"/>
      <c r="H122" s="41"/>
      <c r="I122" s="214"/>
      <c r="J122" s="41"/>
      <c r="K122" s="41"/>
      <c r="L122" s="45"/>
      <c r="M122" s="215"/>
      <c r="N122" s="216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151</v>
      </c>
      <c r="AU122" s="18" t="s">
        <v>84</v>
      </c>
    </row>
    <row r="123" spans="1:65" s="2" customFormat="1" ht="16.5" customHeight="1">
      <c r="A123" s="39"/>
      <c r="B123" s="40"/>
      <c r="C123" s="199" t="s">
        <v>166</v>
      </c>
      <c r="D123" s="199" t="s">
        <v>144</v>
      </c>
      <c r="E123" s="200" t="s">
        <v>167</v>
      </c>
      <c r="F123" s="201" t="s">
        <v>168</v>
      </c>
      <c r="G123" s="202" t="s">
        <v>159</v>
      </c>
      <c r="H123" s="203">
        <v>10</v>
      </c>
      <c r="I123" s="204"/>
      <c r="J123" s="205">
        <f>ROUND(I123*H123,2)</f>
        <v>0</v>
      </c>
      <c r="K123" s="201" t="s">
        <v>148</v>
      </c>
      <c r="L123" s="45"/>
      <c r="M123" s="206" t="s">
        <v>21</v>
      </c>
      <c r="N123" s="207" t="s">
        <v>47</v>
      </c>
      <c r="O123" s="85"/>
      <c r="P123" s="208">
        <f>O123*H123</f>
        <v>0</v>
      </c>
      <c r="Q123" s="208">
        <v>0</v>
      </c>
      <c r="R123" s="208">
        <f>Q123*H123</f>
        <v>0</v>
      </c>
      <c r="S123" s="208">
        <v>0</v>
      </c>
      <c r="T123" s="209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0" t="s">
        <v>149</v>
      </c>
      <c r="AT123" s="210" t="s">
        <v>144</v>
      </c>
      <c r="AU123" s="210" t="s">
        <v>84</v>
      </c>
      <c r="AY123" s="18" t="s">
        <v>143</v>
      </c>
      <c r="BE123" s="211">
        <f>IF(N123="základní",J123,0)</f>
        <v>0</v>
      </c>
      <c r="BF123" s="211">
        <f>IF(N123="snížená",J123,0)</f>
        <v>0</v>
      </c>
      <c r="BG123" s="211">
        <f>IF(N123="zákl. přenesená",J123,0)</f>
        <v>0</v>
      </c>
      <c r="BH123" s="211">
        <f>IF(N123="sníž. přenesená",J123,0)</f>
        <v>0</v>
      </c>
      <c r="BI123" s="211">
        <f>IF(N123="nulová",J123,0)</f>
        <v>0</v>
      </c>
      <c r="BJ123" s="18" t="s">
        <v>84</v>
      </c>
      <c r="BK123" s="211">
        <f>ROUND(I123*H123,2)</f>
        <v>0</v>
      </c>
      <c r="BL123" s="18" t="s">
        <v>149</v>
      </c>
      <c r="BM123" s="210" t="s">
        <v>169</v>
      </c>
    </row>
    <row r="124" spans="1:47" s="2" customFormat="1" ht="12">
      <c r="A124" s="39"/>
      <c r="B124" s="40"/>
      <c r="C124" s="41"/>
      <c r="D124" s="212" t="s">
        <v>151</v>
      </c>
      <c r="E124" s="41"/>
      <c r="F124" s="213" t="s">
        <v>165</v>
      </c>
      <c r="G124" s="41"/>
      <c r="H124" s="41"/>
      <c r="I124" s="214"/>
      <c r="J124" s="41"/>
      <c r="K124" s="41"/>
      <c r="L124" s="45"/>
      <c r="M124" s="215"/>
      <c r="N124" s="216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151</v>
      </c>
      <c r="AU124" s="18" t="s">
        <v>84</v>
      </c>
    </row>
    <row r="125" spans="1:65" s="2" customFormat="1" ht="16.5" customHeight="1">
      <c r="A125" s="39"/>
      <c r="B125" s="40"/>
      <c r="C125" s="199" t="s">
        <v>170</v>
      </c>
      <c r="D125" s="199" t="s">
        <v>144</v>
      </c>
      <c r="E125" s="200" t="s">
        <v>171</v>
      </c>
      <c r="F125" s="201" t="s">
        <v>172</v>
      </c>
      <c r="G125" s="202" t="s">
        <v>159</v>
      </c>
      <c r="H125" s="203">
        <v>15</v>
      </c>
      <c r="I125" s="204"/>
      <c r="J125" s="205">
        <f>ROUND(I125*H125,2)</f>
        <v>0</v>
      </c>
      <c r="K125" s="201" t="s">
        <v>148</v>
      </c>
      <c r="L125" s="45"/>
      <c r="M125" s="206" t="s">
        <v>21</v>
      </c>
      <c r="N125" s="207" t="s">
        <v>47</v>
      </c>
      <c r="O125" s="85"/>
      <c r="P125" s="208">
        <f>O125*H125</f>
        <v>0</v>
      </c>
      <c r="Q125" s="208">
        <v>0</v>
      </c>
      <c r="R125" s="208">
        <f>Q125*H125</f>
        <v>0</v>
      </c>
      <c r="S125" s="208">
        <v>0</v>
      </c>
      <c r="T125" s="20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0" t="s">
        <v>149</v>
      </c>
      <c r="AT125" s="210" t="s">
        <v>144</v>
      </c>
      <c r="AU125" s="210" t="s">
        <v>84</v>
      </c>
      <c r="AY125" s="18" t="s">
        <v>143</v>
      </c>
      <c r="BE125" s="211">
        <f>IF(N125="základní",J125,0)</f>
        <v>0</v>
      </c>
      <c r="BF125" s="211">
        <f>IF(N125="snížená",J125,0)</f>
        <v>0</v>
      </c>
      <c r="BG125" s="211">
        <f>IF(N125="zákl. přenesená",J125,0)</f>
        <v>0</v>
      </c>
      <c r="BH125" s="211">
        <f>IF(N125="sníž. přenesená",J125,0)</f>
        <v>0</v>
      </c>
      <c r="BI125" s="211">
        <f>IF(N125="nulová",J125,0)</f>
        <v>0</v>
      </c>
      <c r="BJ125" s="18" t="s">
        <v>84</v>
      </c>
      <c r="BK125" s="211">
        <f>ROUND(I125*H125,2)</f>
        <v>0</v>
      </c>
      <c r="BL125" s="18" t="s">
        <v>149</v>
      </c>
      <c r="BM125" s="210" t="s">
        <v>173</v>
      </c>
    </row>
    <row r="126" spans="1:47" s="2" customFormat="1" ht="12">
      <c r="A126" s="39"/>
      <c r="B126" s="40"/>
      <c r="C126" s="41"/>
      <c r="D126" s="212" t="s">
        <v>151</v>
      </c>
      <c r="E126" s="41"/>
      <c r="F126" s="213" t="s">
        <v>165</v>
      </c>
      <c r="G126" s="41"/>
      <c r="H126" s="41"/>
      <c r="I126" s="214"/>
      <c r="J126" s="41"/>
      <c r="K126" s="41"/>
      <c r="L126" s="45"/>
      <c r="M126" s="215"/>
      <c r="N126" s="216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151</v>
      </c>
      <c r="AU126" s="18" t="s">
        <v>84</v>
      </c>
    </row>
    <row r="127" spans="1:65" s="2" customFormat="1" ht="16.5" customHeight="1">
      <c r="A127" s="39"/>
      <c r="B127" s="40"/>
      <c r="C127" s="199" t="s">
        <v>174</v>
      </c>
      <c r="D127" s="199" t="s">
        <v>144</v>
      </c>
      <c r="E127" s="200" t="s">
        <v>175</v>
      </c>
      <c r="F127" s="201" t="s">
        <v>176</v>
      </c>
      <c r="G127" s="202" t="s">
        <v>159</v>
      </c>
      <c r="H127" s="203">
        <v>12</v>
      </c>
      <c r="I127" s="204"/>
      <c r="J127" s="205">
        <f>ROUND(I127*H127,2)</f>
        <v>0</v>
      </c>
      <c r="K127" s="201" t="s">
        <v>148</v>
      </c>
      <c r="L127" s="45"/>
      <c r="M127" s="206" t="s">
        <v>21</v>
      </c>
      <c r="N127" s="207" t="s">
        <v>47</v>
      </c>
      <c r="O127" s="85"/>
      <c r="P127" s="208">
        <f>O127*H127</f>
        <v>0</v>
      </c>
      <c r="Q127" s="208">
        <v>0</v>
      </c>
      <c r="R127" s="208">
        <f>Q127*H127</f>
        <v>0</v>
      </c>
      <c r="S127" s="208">
        <v>0</v>
      </c>
      <c r="T127" s="20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0" t="s">
        <v>149</v>
      </c>
      <c r="AT127" s="210" t="s">
        <v>144</v>
      </c>
      <c r="AU127" s="210" t="s">
        <v>84</v>
      </c>
      <c r="AY127" s="18" t="s">
        <v>143</v>
      </c>
      <c r="BE127" s="211">
        <f>IF(N127="základní",J127,0)</f>
        <v>0</v>
      </c>
      <c r="BF127" s="211">
        <f>IF(N127="snížená",J127,0)</f>
        <v>0</v>
      </c>
      <c r="BG127" s="211">
        <f>IF(N127="zákl. přenesená",J127,0)</f>
        <v>0</v>
      </c>
      <c r="BH127" s="211">
        <f>IF(N127="sníž. přenesená",J127,0)</f>
        <v>0</v>
      </c>
      <c r="BI127" s="211">
        <f>IF(N127="nulová",J127,0)</f>
        <v>0</v>
      </c>
      <c r="BJ127" s="18" t="s">
        <v>84</v>
      </c>
      <c r="BK127" s="211">
        <f>ROUND(I127*H127,2)</f>
        <v>0</v>
      </c>
      <c r="BL127" s="18" t="s">
        <v>149</v>
      </c>
      <c r="BM127" s="210" t="s">
        <v>177</v>
      </c>
    </row>
    <row r="128" spans="1:47" s="2" customFormat="1" ht="12">
      <c r="A128" s="39"/>
      <c r="B128" s="40"/>
      <c r="C128" s="41"/>
      <c r="D128" s="212" t="s">
        <v>151</v>
      </c>
      <c r="E128" s="41"/>
      <c r="F128" s="213" t="s">
        <v>165</v>
      </c>
      <c r="G128" s="41"/>
      <c r="H128" s="41"/>
      <c r="I128" s="214"/>
      <c r="J128" s="41"/>
      <c r="K128" s="41"/>
      <c r="L128" s="45"/>
      <c r="M128" s="215"/>
      <c r="N128" s="216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151</v>
      </c>
      <c r="AU128" s="18" t="s">
        <v>84</v>
      </c>
    </row>
    <row r="129" spans="1:65" s="2" customFormat="1" ht="16.5" customHeight="1">
      <c r="A129" s="39"/>
      <c r="B129" s="40"/>
      <c r="C129" s="199" t="s">
        <v>178</v>
      </c>
      <c r="D129" s="199" t="s">
        <v>144</v>
      </c>
      <c r="E129" s="200" t="s">
        <v>179</v>
      </c>
      <c r="F129" s="201" t="s">
        <v>180</v>
      </c>
      <c r="G129" s="202" t="s">
        <v>159</v>
      </c>
      <c r="H129" s="203">
        <v>29</v>
      </c>
      <c r="I129" s="204"/>
      <c r="J129" s="205">
        <f>ROUND(I129*H129,2)</f>
        <v>0</v>
      </c>
      <c r="K129" s="201" t="s">
        <v>148</v>
      </c>
      <c r="L129" s="45"/>
      <c r="M129" s="206" t="s">
        <v>21</v>
      </c>
      <c r="N129" s="207" t="s">
        <v>47</v>
      </c>
      <c r="O129" s="85"/>
      <c r="P129" s="208">
        <f>O129*H129</f>
        <v>0</v>
      </c>
      <c r="Q129" s="208">
        <v>0</v>
      </c>
      <c r="R129" s="208">
        <f>Q129*H129</f>
        <v>0</v>
      </c>
      <c r="S129" s="208">
        <v>0</v>
      </c>
      <c r="T129" s="20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0" t="s">
        <v>149</v>
      </c>
      <c r="AT129" s="210" t="s">
        <v>144</v>
      </c>
      <c r="AU129" s="210" t="s">
        <v>84</v>
      </c>
      <c r="AY129" s="18" t="s">
        <v>143</v>
      </c>
      <c r="BE129" s="211">
        <f>IF(N129="základní",J129,0)</f>
        <v>0</v>
      </c>
      <c r="BF129" s="211">
        <f>IF(N129="snížená",J129,0)</f>
        <v>0</v>
      </c>
      <c r="BG129" s="211">
        <f>IF(N129="zákl. přenesená",J129,0)</f>
        <v>0</v>
      </c>
      <c r="BH129" s="211">
        <f>IF(N129="sníž. přenesená",J129,0)</f>
        <v>0</v>
      </c>
      <c r="BI129" s="211">
        <f>IF(N129="nulová",J129,0)</f>
        <v>0</v>
      </c>
      <c r="BJ129" s="18" t="s">
        <v>84</v>
      </c>
      <c r="BK129" s="211">
        <f>ROUND(I129*H129,2)</f>
        <v>0</v>
      </c>
      <c r="BL129" s="18" t="s">
        <v>149</v>
      </c>
      <c r="BM129" s="210" t="s">
        <v>181</v>
      </c>
    </row>
    <row r="130" spans="1:47" s="2" customFormat="1" ht="12">
      <c r="A130" s="39"/>
      <c r="B130" s="40"/>
      <c r="C130" s="41"/>
      <c r="D130" s="212" t="s">
        <v>151</v>
      </c>
      <c r="E130" s="41"/>
      <c r="F130" s="213" t="s">
        <v>165</v>
      </c>
      <c r="G130" s="41"/>
      <c r="H130" s="41"/>
      <c r="I130" s="214"/>
      <c r="J130" s="41"/>
      <c r="K130" s="41"/>
      <c r="L130" s="45"/>
      <c r="M130" s="215"/>
      <c r="N130" s="216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151</v>
      </c>
      <c r="AU130" s="18" t="s">
        <v>84</v>
      </c>
    </row>
    <row r="131" spans="1:65" s="2" customFormat="1" ht="16.5" customHeight="1">
      <c r="A131" s="39"/>
      <c r="B131" s="40"/>
      <c r="C131" s="199" t="s">
        <v>182</v>
      </c>
      <c r="D131" s="199" t="s">
        <v>144</v>
      </c>
      <c r="E131" s="200" t="s">
        <v>183</v>
      </c>
      <c r="F131" s="201" t="s">
        <v>184</v>
      </c>
      <c r="G131" s="202" t="s">
        <v>147</v>
      </c>
      <c r="H131" s="203">
        <v>6</v>
      </c>
      <c r="I131" s="204"/>
      <c r="J131" s="205">
        <f>ROUND(I131*H131,2)</f>
        <v>0</v>
      </c>
      <c r="K131" s="201" t="s">
        <v>148</v>
      </c>
      <c r="L131" s="45"/>
      <c r="M131" s="206" t="s">
        <v>21</v>
      </c>
      <c r="N131" s="207" t="s">
        <v>47</v>
      </c>
      <c r="O131" s="85"/>
      <c r="P131" s="208">
        <f>O131*H131</f>
        <v>0</v>
      </c>
      <c r="Q131" s="208">
        <v>0</v>
      </c>
      <c r="R131" s="208">
        <f>Q131*H131</f>
        <v>0</v>
      </c>
      <c r="S131" s="208">
        <v>0</v>
      </c>
      <c r="T131" s="20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0" t="s">
        <v>149</v>
      </c>
      <c r="AT131" s="210" t="s">
        <v>144</v>
      </c>
      <c r="AU131" s="210" t="s">
        <v>84</v>
      </c>
      <c r="AY131" s="18" t="s">
        <v>143</v>
      </c>
      <c r="BE131" s="211">
        <f>IF(N131="základní",J131,0)</f>
        <v>0</v>
      </c>
      <c r="BF131" s="211">
        <f>IF(N131="snížená",J131,0)</f>
        <v>0</v>
      </c>
      <c r="BG131" s="211">
        <f>IF(N131="zákl. přenesená",J131,0)</f>
        <v>0</v>
      </c>
      <c r="BH131" s="211">
        <f>IF(N131="sníž. přenesená",J131,0)</f>
        <v>0</v>
      </c>
      <c r="BI131" s="211">
        <f>IF(N131="nulová",J131,0)</f>
        <v>0</v>
      </c>
      <c r="BJ131" s="18" t="s">
        <v>84</v>
      </c>
      <c r="BK131" s="211">
        <f>ROUND(I131*H131,2)</f>
        <v>0</v>
      </c>
      <c r="BL131" s="18" t="s">
        <v>149</v>
      </c>
      <c r="BM131" s="210" t="s">
        <v>185</v>
      </c>
    </row>
    <row r="132" spans="1:47" s="2" customFormat="1" ht="12">
      <c r="A132" s="39"/>
      <c r="B132" s="40"/>
      <c r="C132" s="41"/>
      <c r="D132" s="212" t="s">
        <v>151</v>
      </c>
      <c r="E132" s="41"/>
      <c r="F132" s="213" t="s">
        <v>165</v>
      </c>
      <c r="G132" s="41"/>
      <c r="H132" s="41"/>
      <c r="I132" s="214"/>
      <c r="J132" s="41"/>
      <c r="K132" s="41"/>
      <c r="L132" s="45"/>
      <c r="M132" s="215"/>
      <c r="N132" s="216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151</v>
      </c>
      <c r="AU132" s="18" t="s">
        <v>84</v>
      </c>
    </row>
    <row r="133" spans="1:65" s="2" customFormat="1" ht="16.5" customHeight="1">
      <c r="A133" s="39"/>
      <c r="B133" s="40"/>
      <c r="C133" s="199" t="s">
        <v>186</v>
      </c>
      <c r="D133" s="199" t="s">
        <v>144</v>
      </c>
      <c r="E133" s="200" t="s">
        <v>187</v>
      </c>
      <c r="F133" s="201" t="s">
        <v>188</v>
      </c>
      <c r="G133" s="202" t="s">
        <v>147</v>
      </c>
      <c r="H133" s="203">
        <v>2</v>
      </c>
      <c r="I133" s="204"/>
      <c r="J133" s="205">
        <f>ROUND(I133*H133,2)</f>
        <v>0</v>
      </c>
      <c r="K133" s="201" t="s">
        <v>148</v>
      </c>
      <c r="L133" s="45"/>
      <c r="M133" s="206" t="s">
        <v>21</v>
      </c>
      <c r="N133" s="207" t="s">
        <v>47</v>
      </c>
      <c r="O133" s="85"/>
      <c r="P133" s="208">
        <f>O133*H133</f>
        <v>0</v>
      </c>
      <c r="Q133" s="208">
        <v>0</v>
      </c>
      <c r="R133" s="208">
        <f>Q133*H133</f>
        <v>0</v>
      </c>
      <c r="S133" s="208">
        <v>0</v>
      </c>
      <c r="T133" s="20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0" t="s">
        <v>149</v>
      </c>
      <c r="AT133" s="210" t="s">
        <v>144</v>
      </c>
      <c r="AU133" s="210" t="s">
        <v>84</v>
      </c>
      <c r="AY133" s="18" t="s">
        <v>143</v>
      </c>
      <c r="BE133" s="211">
        <f>IF(N133="základní",J133,0)</f>
        <v>0</v>
      </c>
      <c r="BF133" s="211">
        <f>IF(N133="snížená",J133,0)</f>
        <v>0</v>
      </c>
      <c r="BG133" s="211">
        <f>IF(N133="zákl. přenesená",J133,0)</f>
        <v>0</v>
      </c>
      <c r="BH133" s="211">
        <f>IF(N133="sníž. přenesená",J133,0)</f>
        <v>0</v>
      </c>
      <c r="BI133" s="211">
        <f>IF(N133="nulová",J133,0)</f>
        <v>0</v>
      </c>
      <c r="BJ133" s="18" t="s">
        <v>84</v>
      </c>
      <c r="BK133" s="211">
        <f>ROUND(I133*H133,2)</f>
        <v>0</v>
      </c>
      <c r="BL133" s="18" t="s">
        <v>149</v>
      </c>
      <c r="BM133" s="210" t="s">
        <v>189</v>
      </c>
    </row>
    <row r="134" spans="1:47" s="2" customFormat="1" ht="12">
      <c r="A134" s="39"/>
      <c r="B134" s="40"/>
      <c r="C134" s="41"/>
      <c r="D134" s="212" t="s">
        <v>151</v>
      </c>
      <c r="E134" s="41"/>
      <c r="F134" s="213" t="s">
        <v>165</v>
      </c>
      <c r="G134" s="41"/>
      <c r="H134" s="41"/>
      <c r="I134" s="214"/>
      <c r="J134" s="41"/>
      <c r="K134" s="41"/>
      <c r="L134" s="45"/>
      <c r="M134" s="215"/>
      <c r="N134" s="216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151</v>
      </c>
      <c r="AU134" s="18" t="s">
        <v>84</v>
      </c>
    </row>
    <row r="135" spans="1:65" s="2" customFormat="1" ht="16.5" customHeight="1">
      <c r="A135" s="39"/>
      <c r="B135" s="40"/>
      <c r="C135" s="199" t="s">
        <v>190</v>
      </c>
      <c r="D135" s="199" t="s">
        <v>144</v>
      </c>
      <c r="E135" s="200" t="s">
        <v>191</v>
      </c>
      <c r="F135" s="201" t="s">
        <v>192</v>
      </c>
      <c r="G135" s="202" t="s">
        <v>159</v>
      </c>
      <c r="H135" s="203">
        <v>24</v>
      </c>
      <c r="I135" s="204"/>
      <c r="J135" s="205">
        <f>ROUND(I135*H135,2)</f>
        <v>0</v>
      </c>
      <c r="K135" s="201" t="s">
        <v>148</v>
      </c>
      <c r="L135" s="45"/>
      <c r="M135" s="206" t="s">
        <v>21</v>
      </c>
      <c r="N135" s="207" t="s">
        <v>47</v>
      </c>
      <c r="O135" s="85"/>
      <c r="P135" s="208">
        <f>O135*H135</f>
        <v>0</v>
      </c>
      <c r="Q135" s="208">
        <v>0</v>
      </c>
      <c r="R135" s="208">
        <f>Q135*H135</f>
        <v>0</v>
      </c>
      <c r="S135" s="208">
        <v>0</v>
      </c>
      <c r="T135" s="20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10" t="s">
        <v>149</v>
      </c>
      <c r="AT135" s="210" t="s">
        <v>144</v>
      </c>
      <c r="AU135" s="210" t="s">
        <v>84</v>
      </c>
      <c r="AY135" s="18" t="s">
        <v>143</v>
      </c>
      <c r="BE135" s="211">
        <f>IF(N135="základní",J135,0)</f>
        <v>0</v>
      </c>
      <c r="BF135" s="211">
        <f>IF(N135="snížená",J135,0)</f>
        <v>0</v>
      </c>
      <c r="BG135" s="211">
        <f>IF(N135="zákl. přenesená",J135,0)</f>
        <v>0</v>
      </c>
      <c r="BH135" s="211">
        <f>IF(N135="sníž. přenesená",J135,0)</f>
        <v>0</v>
      </c>
      <c r="BI135" s="211">
        <f>IF(N135="nulová",J135,0)</f>
        <v>0</v>
      </c>
      <c r="BJ135" s="18" t="s">
        <v>84</v>
      </c>
      <c r="BK135" s="211">
        <f>ROUND(I135*H135,2)</f>
        <v>0</v>
      </c>
      <c r="BL135" s="18" t="s">
        <v>149</v>
      </c>
      <c r="BM135" s="210" t="s">
        <v>193</v>
      </c>
    </row>
    <row r="136" spans="1:47" s="2" customFormat="1" ht="12">
      <c r="A136" s="39"/>
      <c r="B136" s="40"/>
      <c r="C136" s="41"/>
      <c r="D136" s="212" t="s">
        <v>151</v>
      </c>
      <c r="E136" s="41"/>
      <c r="F136" s="213" t="s">
        <v>165</v>
      </c>
      <c r="G136" s="41"/>
      <c r="H136" s="41"/>
      <c r="I136" s="214"/>
      <c r="J136" s="41"/>
      <c r="K136" s="41"/>
      <c r="L136" s="45"/>
      <c r="M136" s="215"/>
      <c r="N136" s="216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151</v>
      </c>
      <c r="AU136" s="18" t="s">
        <v>84</v>
      </c>
    </row>
    <row r="137" spans="1:65" s="2" customFormat="1" ht="16.5" customHeight="1">
      <c r="A137" s="39"/>
      <c r="B137" s="40"/>
      <c r="C137" s="199" t="s">
        <v>194</v>
      </c>
      <c r="D137" s="199" t="s">
        <v>144</v>
      </c>
      <c r="E137" s="200" t="s">
        <v>195</v>
      </c>
      <c r="F137" s="201" t="s">
        <v>196</v>
      </c>
      <c r="G137" s="202" t="s">
        <v>159</v>
      </c>
      <c r="H137" s="203">
        <v>16</v>
      </c>
      <c r="I137" s="204"/>
      <c r="J137" s="205">
        <f>ROUND(I137*H137,2)</f>
        <v>0</v>
      </c>
      <c r="K137" s="201" t="s">
        <v>148</v>
      </c>
      <c r="L137" s="45"/>
      <c r="M137" s="206" t="s">
        <v>21</v>
      </c>
      <c r="N137" s="207" t="s">
        <v>47</v>
      </c>
      <c r="O137" s="85"/>
      <c r="P137" s="208">
        <f>O137*H137</f>
        <v>0</v>
      </c>
      <c r="Q137" s="208">
        <v>0</v>
      </c>
      <c r="R137" s="208">
        <f>Q137*H137</f>
        <v>0</v>
      </c>
      <c r="S137" s="208">
        <v>0</v>
      </c>
      <c r="T137" s="20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0" t="s">
        <v>149</v>
      </c>
      <c r="AT137" s="210" t="s">
        <v>144</v>
      </c>
      <c r="AU137" s="210" t="s">
        <v>84</v>
      </c>
      <c r="AY137" s="18" t="s">
        <v>143</v>
      </c>
      <c r="BE137" s="211">
        <f>IF(N137="základní",J137,0)</f>
        <v>0</v>
      </c>
      <c r="BF137" s="211">
        <f>IF(N137="snížená",J137,0)</f>
        <v>0</v>
      </c>
      <c r="BG137" s="211">
        <f>IF(N137="zákl. přenesená",J137,0)</f>
        <v>0</v>
      </c>
      <c r="BH137" s="211">
        <f>IF(N137="sníž. přenesená",J137,0)</f>
        <v>0</v>
      </c>
      <c r="BI137" s="211">
        <f>IF(N137="nulová",J137,0)</f>
        <v>0</v>
      </c>
      <c r="BJ137" s="18" t="s">
        <v>84</v>
      </c>
      <c r="BK137" s="211">
        <f>ROUND(I137*H137,2)</f>
        <v>0</v>
      </c>
      <c r="BL137" s="18" t="s">
        <v>149</v>
      </c>
      <c r="BM137" s="210" t="s">
        <v>197</v>
      </c>
    </row>
    <row r="138" spans="1:47" s="2" customFormat="1" ht="12">
      <c r="A138" s="39"/>
      <c r="B138" s="40"/>
      <c r="C138" s="41"/>
      <c r="D138" s="212" t="s">
        <v>151</v>
      </c>
      <c r="E138" s="41"/>
      <c r="F138" s="213" t="s">
        <v>165</v>
      </c>
      <c r="G138" s="41"/>
      <c r="H138" s="41"/>
      <c r="I138" s="214"/>
      <c r="J138" s="41"/>
      <c r="K138" s="41"/>
      <c r="L138" s="45"/>
      <c r="M138" s="215"/>
      <c r="N138" s="216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151</v>
      </c>
      <c r="AU138" s="18" t="s">
        <v>84</v>
      </c>
    </row>
    <row r="139" spans="1:65" s="2" customFormat="1" ht="16.5" customHeight="1">
      <c r="A139" s="39"/>
      <c r="B139" s="40"/>
      <c r="C139" s="199" t="s">
        <v>198</v>
      </c>
      <c r="D139" s="199" t="s">
        <v>144</v>
      </c>
      <c r="E139" s="200" t="s">
        <v>199</v>
      </c>
      <c r="F139" s="201" t="s">
        <v>200</v>
      </c>
      <c r="G139" s="202" t="s">
        <v>159</v>
      </c>
      <c r="H139" s="203">
        <v>4</v>
      </c>
      <c r="I139" s="204"/>
      <c r="J139" s="205">
        <f>ROUND(I139*H139,2)</f>
        <v>0</v>
      </c>
      <c r="K139" s="201" t="s">
        <v>148</v>
      </c>
      <c r="L139" s="45"/>
      <c r="M139" s="206" t="s">
        <v>21</v>
      </c>
      <c r="N139" s="207" t="s">
        <v>47</v>
      </c>
      <c r="O139" s="85"/>
      <c r="P139" s="208">
        <f>O139*H139</f>
        <v>0</v>
      </c>
      <c r="Q139" s="208">
        <v>0</v>
      </c>
      <c r="R139" s="208">
        <f>Q139*H139</f>
        <v>0</v>
      </c>
      <c r="S139" s="208">
        <v>0</v>
      </c>
      <c r="T139" s="20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0" t="s">
        <v>149</v>
      </c>
      <c r="AT139" s="210" t="s">
        <v>144</v>
      </c>
      <c r="AU139" s="210" t="s">
        <v>84</v>
      </c>
      <c r="AY139" s="18" t="s">
        <v>143</v>
      </c>
      <c r="BE139" s="211">
        <f>IF(N139="základní",J139,0)</f>
        <v>0</v>
      </c>
      <c r="BF139" s="211">
        <f>IF(N139="snížená",J139,0)</f>
        <v>0</v>
      </c>
      <c r="BG139" s="211">
        <f>IF(N139="zákl. přenesená",J139,0)</f>
        <v>0</v>
      </c>
      <c r="BH139" s="211">
        <f>IF(N139="sníž. přenesená",J139,0)</f>
        <v>0</v>
      </c>
      <c r="BI139" s="211">
        <f>IF(N139="nulová",J139,0)</f>
        <v>0</v>
      </c>
      <c r="BJ139" s="18" t="s">
        <v>84</v>
      </c>
      <c r="BK139" s="211">
        <f>ROUND(I139*H139,2)</f>
        <v>0</v>
      </c>
      <c r="BL139" s="18" t="s">
        <v>149</v>
      </c>
      <c r="BM139" s="210" t="s">
        <v>201</v>
      </c>
    </row>
    <row r="140" spans="1:47" s="2" customFormat="1" ht="12">
      <c r="A140" s="39"/>
      <c r="B140" s="40"/>
      <c r="C140" s="41"/>
      <c r="D140" s="212" t="s">
        <v>151</v>
      </c>
      <c r="E140" s="41"/>
      <c r="F140" s="213" t="s">
        <v>165</v>
      </c>
      <c r="G140" s="41"/>
      <c r="H140" s="41"/>
      <c r="I140" s="214"/>
      <c r="J140" s="41"/>
      <c r="K140" s="41"/>
      <c r="L140" s="45"/>
      <c r="M140" s="215"/>
      <c r="N140" s="216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151</v>
      </c>
      <c r="AU140" s="18" t="s">
        <v>84</v>
      </c>
    </row>
    <row r="141" spans="1:65" s="2" customFormat="1" ht="16.5" customHeight="1">
      <c r="A141" s="39"/>
      <c r="B141" s="40"/>
      <c r="C141" s="199" t="s">
        <v>202</v>
      </c>
      <c r="D141" s="199" t="s">
        <v>144</v>
      </c>
      <c r="E141" s="200" t="s">
        <v>203</v>
      </c>
      <c r="F141" s="201" t="s">
        <v>204</v>
      </c>
      <c r="G141" s="202" t="s">
        <v>147</v>
      </c>
      <c r="H141" s="203">
        <v>1</v>
      </c>
      <c r="I141" s="204"/>
      <c r="J141" s="205">
        <f>ROUND(I141*H141,2)</f>
        <v>0</v>
      </c>
      <c r="K141" s="201" t="s">
        <v>148</v>
      </c>
      <c r="L141" s="45"/>
      <c r="M141" s="206" t="s">
        <v>21</v>
      </c>
      <c r="N141" s="207" t="s">
        <v>47</v>
      </c>
      <c r="O141" s="85"/>
      <c r="P141" s="208">
        <f>O141*H141</f>
        <v>0</v>
      </c>
      <c r="Q141" s="208">
        <v>0</v>
      </c>
      <c r="R141" s="208">
        <f>Q141*H141</f>
        <v>0</v>
      </c>
      <c r="S141" s="208">
        <v>0</v>
      </c>
      <c r="T141" s="20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10" t="s">
        <v>149</v>
      </c>
      <c r="AT141" s="210" t="s">
        <v>144</v>
      </c>
      <c r="AU141" s="210" t="s">
        <v>84</v>
      </c>
      <c r="AY141" s="18" t="s">
        <v>143</v>
      </c>
      <c r="BE141" s="211">
        <f>IF(N141="základní",J141,0)</f>
        <v>0</v>
      </c>
      <c r="BF141" s="211">
        <f>IF(N141="snížená",J141,0)</f>
        <v>0</v>
      </c>
      <c r="BG141" s="211">
        <f>IF(N141="zákl. přenesená",J141,0)</f>
        <v>0</v>
      </c>
      <c r="BH141" s="211">
        <f>IF(N141="sníž. přenesená",J141,0)</f>
        <v>0</v>
      </c>
      <c r="BI141" s="211">
        <f>IF(N141="nulová",J141,0)</f>
        <v>0</v>
      </c>
      <c r="BJ141" s="18" t="s">
        <v>84</v>
      </c>
      <c r="BK141" s="211">
        <f>ROUND(I141*H141,2)</f>
        <v>0</v>
      </c>
      <c r="BL141" s="18" t="s">
        <v>149</v>
      </c>
      <c r="BM141" s="210" t="s">
        <v>205</v>
      </c>
    </row>
    <row r="142" spans="1:47" s="2" customFormat="1" ht="12">
      <c r="A142" s="39"/>
      <c r="B142" s="40"/>
      <c r="C142" s="41"/>
      <c r="D142" s="212" t="s">
        <v>151</v>
      </c>
      <c r="E142" s="41"/>
      <c r="F142" s="213" t="s">
        <v>165</v>
      </c>
      <c r="G142" s="41"/>
      <c r="H142" s="41"/>
      <c r="I142" s="214"/>
      <c r="J142" s="41"/>
      <c r="K142" s="41"/>
      <c r="L142" s="45"/>
      <c r="M142" s="215"/>
      <c r="N142" s="216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151</v>
      </c>
      <c r="AU142" s="18" t="s">
        <v>84</v>
      </c>
    </row>
    <row r="143" spans="1:65" s="2" customFormat="1" ht="16.5" customHeight="1">
      <c r="A143" s="39"/>
      <c r="B143" s="40"/>
      <c r="C143" s="199" t="s">
        <v>8</v>
      </c>
      <c r="D143" s="199" t="s">
        <v>144</v>
      </c>
      <c r="E143" s="200" t="s">
        <v>206</v>
      </c>
      <c r="F143" s="201" t="s">
        <v>207</v>
      </c>
      <c r="G143" s="202" t="s">
        <v>147</v>
      </c>
      <c r="H143" s="203">
        <v>5</v>
      </c>
      <c r="I143" s="204"/>
      <c r="J143" s="205">
        <f>ROUND(I143*H143,2)</f>
        <v>0</v>
      </c>
      <c r="K143" s="201" t="s">
        <v>148</v>
      </c>
      <c r="L143" s="45"/>
      <c r="M143" s="206" t="s">
        <v>21</v>
      </c>
      <c r="N143" s="207" t="s">
        <v>47</v>
      </c>
      <c r="O143" s="85"/>
      <c r="P143" s="208">
        <f>O143*H143</f>
        <v>0</v>
      </c>
      <c r="Q143" s="208">
        <v>0</v>
      </c>
      <c r="R143" s="208">
        <f>Q143*H143</f>
        <v>0</v>
      </c>
      <c r="S143" s="208">
        <v>0</v>
      </c>
      <c r="T143" s="20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10" t="s">
        <v>149</v>
      </c>
      <c r="AT143" s="210" t="s">
        <v>144</v>
      </c>
      <c r="AU143" s="210" t="s">
        <v>84</v>
      </c>
      <c r="AY143" s="18" t="s">
        <v>143</v>
      </c>
      <c r="BE143" s="211">
        <f>IF(N143="základní",J143,0)</f>
        <v>0</v>
      </c>
      <c r="BF143" s="211">
        <f>IF(N143="snížená",J143,0)</f>
        <v>0</v>
      </c>
      <c r="BG143" s="211">
        <f>IF(N143="zákl. přenesená",J143,0)</f>
        <v>0</v>
      </c>
      <c r="BH143" s="211">
        <f>IF(N143="sníž. přenesená",J143,0)</f>
        <v>0</v>
      </c>
      <c r="BI143" s="211">
        <f>IF(N143="nulová",J143,0)</f>
        <v>0</v>
      </c>
      <c r="BJ143" s="18" t="s">
        <v>84</v>
      </c>
      <c r="BK143" s="211">
        <f>ROUND(I143*H143,2)</f>
        <v>0</v>
      </c>
      <c r="BL143" s="18" t="s">
        <v>149</v>
      </c>
      <c r="BM143" s="210" t="s">
        <v>208</v>
      </c>
    </row>
    <row r="144" spans="1:47" s="2" customFormat="1" ht="12">
      <c r="A144" s="39"/>
      <c r="B144" s="40"/>
      <c r="C144" s="41"/>
      <c r="D144" s="212" t="s">
        <v>151</v>
      </c>
      <c r="E144" s="41"/>
      <c r="F144" s="213" t="s">
        <v>165</v>
      </c>
      <c r="G144" s="41"/>
      <c r="H144" s="41"/>
      <c r="I144" s="214"/>
      <c r="J144" s="41"/>
      <c r="K144" s="41"/>
      <c r="L144" s="45"/>
      <c r="M144" s="215"/>
      <c r="N144" s="216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151</v>
      </c>
      <c r="AU144" s="18" t="s">
        <v>84</v>
      </c>
    </row>
    <row r="145" spans="1:65" s="2" customFormat="1" ht="16.5" customHeight="1">
      <c r="A145" s="39"/>
      <c r="B145" s="40"/>
      <c r="C145" s="199" t="s">
        <v>209</v>
      </c>
      <c r="D145" s="199" t="s">
        <v>144</v>
      </c>
      <c r="E145" s="200" t="s">
        <v>210</v>
      </c>
      <c r="F145" s="201" t="s">
        <v>211</v>
      </c>
      <c r="G145" s="202" t="s">
        <v>147</v>
      </c>
      <c r="H145" s="203">
        <v>4</v>
      </c>
      <c r="I145" s="204"/>
      <c r="J145" s="205">
        <f>ROUND(I145*H145,2)</f>
        <v>0</v>
      </c>
      <c r="K145" s="201" t="s">
        <v>148</v>
      </c>
      <c r="L145" s="45"/>
      <c r="M145" s="206" t="s">
        <v>21</v>
      </c>
      <c r="N145" s="207" t="s">
        <v>47</v>
      </c>
      <c r="O145" s="85"/>
      <c r="P145" s="208">
        <f>O145*H145</f>
        <v>0</v>
      </c>
      <c r="Q145" s="208">
        <v>0</v>
      </c>
      <c r="R145" s="208">
        <f>Q145*H145</f>
        <v>0</v>
      </c>
      <c r="S145" s="208">
        <v>0</v>
      </c>
      <c r="T145" s="20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10" t="s">
        <v>149</v>
      </c>
      <c r="AT145" s="210" t="s">
        <v>144</v>
      </c>
      <c r="AU145" s="210" t="s">
        <v>84</v>
      </c>
      <c r="AY145" s="18" t="s">
        <v>143</v>
      </c>
      <c r="BE145" s="211">
        <f>IF(N145="základní",J145,0)</f>
        <v>0</v>
      </c>
      <c r="BF145" s="211">
        <f>IF(N145="snížená",J145,0)</f>
        <v>0</v>
      </c>
      <c r="BG145" s="211">
        <f>IF(N145="zákl. přenesená",J145,0)</f>
        <v>0</v>
      </c>
      <c r="BH145" s="211">
        <f>IF(N145="sníž. přenesená",J145,0)</f>
        <v>0</v>
      </c>
      <c r="BI145" s="211">
        <f>IF(N145="nulová",J145,0)</f>
        <v>0</v>
      </c>
      <c r="BJ145" s="18" t="s">
        <v>84</v>
      </c>
      <c r="BK145" s="211">
        <f>ROUND(I145*H145,2)</f>
        <v>0</v>
      </c>
      <c r="BL145" s="18" t="s">
        <v>149</v>
      </c>
      <c r="BM145" s="210" t="s">
        <v>212</v>
      </c>
    </row>
    <row r="146" spans="1:47" s="2" customFormat="1" ht="12">
      <c r="A146" s="39"/>
      <c r="B146" s="40"/>
      <c r="C146" s="41"/>
      <c r="D146" s="212" t="s">
        <v>151</v>
      </c>
      <c r="E146" s="41"/>
      <c r="F146" s="213" t="s">
        <v>165</v>
      </c>
      <c r="G146" s="41"/>
      <c r="H146" s="41"/>
      <c r="I146" s="214"/>
      <c r="J146" s="41"/>
      <c r="K146" s="41"/>
      <c r="L146" s="45"/>
      <c r="M146" s="215"/>
      <c r="N146" s="216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151</v>
      </c>
      <c r="AU146" s="18" t="s">
        <v>84</v>
      </c>
    </row>
    <row r="147" spans="1:65" s="2" customFormat="1" ht="16.5" customHeight="1">
      <c r="A147" s="39"/>
      <c r="B147" s="40"/>
      <c r="C147" s="199" t="s">
        <v>213</v>
      </c>
      <c r="D147" s="199" t="s">
        <v>144</v>
      </c>
      <c r="E147" s="200" t="s">
        <v>214</v>
      </c>
      <c r="F147" s="201" t="s">
        <v>215</v>
      </c>
      <c r="G147" s="202" t="s">
        <v>147</v>
      </c>
      <c r="H147" s="203">
        <v>3</v>
      </c>
      <c r="I147" s="204"/>
      <c r="J147" s="205">
        <f>ROUND(I147*H147,2)</f>
        <v>0</v>
      </c>
      <c r="K147" s="201" t="s">
        <v>148</v>
      </c>
      <c r="L147" s="45"/>
      <c r="M147" s="206" t="s">
        <v>21</v>
      </c>
      <c r="N147" s="207" t="s">
        <v>47</v>
      </c>
      <c r="O147" s="85"/>
      <c r="P147" s="208">
        <f>O147*H147</f>
        <v>0</v>
      </c>
      <c r="Q147" s="208">
        <v>0</v>
      </c>
      <c r="R147" s="208">
        <f>Q147*H147</f>
        <v>0</v>
      </c>
      <c r="S147" s="208">
        <v>0</v>
      </c>
      <c r="T147" s="20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10" t="s">
        <v>149</v>
      </c>
      <c r="AT147" s="210" t="s">
        <v>144</v>
      </c>
      <c r="AU147" s="210" t="s">
        <v>84</v>
      </c>
      <c r="AY147" s="18" t="s">
        <v>143</v>
      </c>
      <c r="BE147" s="211">
        <f>IF(N147="základní",J147,0)</f>
        <v>0</v>
      </c>
      <c r="BF147" s="211">
        <f>IF(N147="snížená",J147,0)</f>
        <v>0</v>
      </c>
      <c r="BG147" s="211">
        <f>IF(N147="zákl. přenesená",J147,0)</f>
        <v>0</v>
      </c>
      <c r="BH147" s="211">
        <f>IF(N147="sníž. přenesená",J147,0)</f>
        <v>0</v>
      </c>
      <c r="BI147" s="211">
        <f>IF(N147="nulová",J147,0)</f>
        <v>0</v>
      </c>
      <c r="BJ147" s="18" t="s">
        <v>84</v>
      </c>
      <c r="BK147" s="211">
        <f>ROUND(I147*H147,2)</f>
        <v>0</v>
      </c>
      <c r="BL147" s="18" t="s">
        <v>149</v>
      </c>
      <c r="BM147" s="210" t="s">
        <v>216</v>
      </c>
    </row>
    <row r="148" spans="1:47" s="2" customFormat="1" ht="12">
      <c r="A148" s="39"/>
      <c r="B148" s="40"/>
      <c r="C148" s="41"/>
      <c r="D148" s="212" t="s">
        <v>151</v>
      </c>
      <c r="E148" s="41"/>
      <c r="F148" s="213" t="s">
        <v>165</v>
      </c>
      <c r="G148" s="41"/>
      <c r="H148" s="41"/>
      <c r="I148" s="214"/>
      <c r="J148" s="41"/>
      <c r="K148" s="41"/>
      <c r="L148" s="45"/>
      <c r="M148" s="215"/>
      <c r="N148" s="216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151</v>
      </c>
      <c r="AU148" s="18" t="s">
        <v>84</v>
      </c>
    </row>
    <row r="149" spans="1:65" s="2" customFormat="1" ht="16.5" customHeight="1">
      <c r="A149" s="39"/>
      <c r="B149" s="40"/>
      <c r="C149" s="199" t="s">
        <v>217</v>
      </c>
      <c r="D149" s="199" t="s">
        <v>144</v>
      </c>
      <c r="E149" s="200" t="s">
        <v>218</v>
      </c>
      <c r="F149" s="201" t="s">
        <v>219</v>
      </c>
      <c r="G149" s="202" t="s">
        <v>147</v>
      </c>
      <c r="H149" s="203">
        <v>2</v>
      </c>
      <c r="I149" s="204"/>
      <c r="J149" s="205">
        <f>ROUND(I149*H149,2)</f>
        <v>0</v>
      </c>
      <c r="K149" s="201" t="s">
        <v>148</v>
      </c>
      <c r="L149" s="45"/>
      <c r="M149" s="206" t="s">
        <v>21</v>
      </c>
      <c r="N149" s="207" t="s">
        <v>47</v>
      </c>
      <c r="O149" s="85"/>
      <c r="P149" s="208">
        <f>O149*H149</f>
        <v>0</v>
      </c>
      <c r="Q149" s="208">
        <v>0</v>
      </c>
      <c r="R149" s="208">
        <f>Q149*H149</f>
        <v>0</v>
      </c>
      <c r="S149" s="208">
        <v>0</v>
      </c>
      <c r="T149" s="20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10" t="s">
        <v>149</v>
      </c>
      <c r="AT149" s="210" t="s">
        <v>144</v>
      </c>
      <c r="AU149" s="210" t="s">
        <v>84</v>
      </c>
      <c r="AY149" s="18" t="s">
        <v>143</v>
      </c>
      <c r="BE149" s="211">
        <f>IF(N149="základní",J149,0)</f>
        <v>0</v>
      </c>
      <c r="BF149" s="211">
        <f>IF(N149="snížená",J149,0)</f>
        <v>0</v>
      </c>
      <c r="BG149" s="211">
        <f>IF(N149="zákl. přenesená",J149,0)</f>
        <v>0</v>
      </c>
      <c r="BH149" s="211">
        <f>IF(N149="sníž. přenesená",J149,0)</f>
        <v>0</v>
      </c>
      <c r="BI149" s="211">
        <f>IF(N149="nulová",J149,0)</f>
        <v>0</v>
      </c>
      <c r="BJ149" s="18" t="s">
        <v>84</v>
      </c>
      <c r="BK149" s="211">
        <f>ROUND(I149*H149,2)</f>
        <v>0</v>
      </c>
      <c r="BL149" s="18" t="s">
        <v>149</v>
      </c>
      <c r="BM149" s="210" t="s">
        <v>220</v>
      </c>
    </row>
    <row r="150" spans="1:47" s="2" customFormat="1" ht="12">
      <c r="A150" s="39"/>
      <c r="B150" s="40"/>
      <c r="C150" s="41"/>
      <c r="D150" s="212" t="s">
        <v>151</v>
      </c>
      <c r="E150" s="41"/>
      <c r="F150" s="213" t="s">
        <v>165</v>
      </c>
      <c r="G150" s="41"/>
      <c r="H150" s="41"/>
      <c r="I150" s="214"/>
      <c r="J150" s="41"/>
      <c r="K150" s="41"/>
      <c r="L150" s="45"/>
      <c r="M150" s="215"/>
      <c r="N150" s="216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151</v>
      </c>
      <c r="AU150" s="18" t="s">
        <v>84</v>
      </c>
    </row>
    <row r="151" spans="1:65" s="2" customFormat="1" ht="16.5" customHeight="1">
      <c r="A151" s="39"/>
      <c r="B151" s="40"/>
      <c r="C151" s="199" t="s">
        <v>221</v>
      </c>
      <c r="D151" s="199" t="s">
        <v>144</v>
      </c>
      <c r="E151" s="200" t="s">
        <v>222</v>
      </c>
      <c r="F151" s="201" t="s">
        <v>223</v>
      </c>
      <c r="G151" s="202" t="s">
        <v>147</v>
      </c>
      <c r="H151" s="203">
        <v>1</v>
      </c>
      <c r="I151" s="204"/>
      <c r="J151" s="205">
        <f>ROUND(I151*H151,2)</f>
        <v>0</v>
      </c>
      <c r="K151" s="201" t="s">
        <v>148</v>
      </c>
      <c r="L151" s="45"/>
      <c r="M151" s="206" t="s">
        <v>21</v>
      </c>
      <c r="N151" s="207" t="s">
        <v>47</v>
      </c>
      <c r="O151" s="85"/>
      <c r="P151" s="208">
        <f>O151*H151</f>
        <v>0</v>
      </c>
      <c r="Q151" s="208">
        <v>0</v>
      </c>
      <c r="R151" s="208">
        <f>Q151*H151</f>
        <v>0</v>
      </c>
      <c r="S151" s="208">
        <v>0</v>
      </c>
      <c r="T151" s="20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10" t="s">
        <v>149</v>
      </c>
      <c r="AT151" s="210" t="s">
        <v>144</v>
      </c>
      <c r="AU151" s="210" t="s">
        <v>84</v>
      </c>
      <c r="AY151" s="18" t="s">
        <v>143</v>
      </c>
      <c r="BE151" s="211">
        <f>IF(N151="základní",J151,0)</f>
        <v>0</v>
      </c>
      <c r="BF151" s="211">
        <f>IF(N151="snížená",J151,0)</f>
        <v>0</v>
      </c>
      <c r="BG151" s="211">
        <f>IF(N151="zákl. přenesená",J151,0)</f>
        <v>0</v>
      </c>
      <c r="BH151" s="211">
        <f>IF(N151="sníž. přenesená",J151,0)</f>
        <v>0</v>
      </c>
      <c r="BI151" s="211">
        <f>IF(N151="nulová",J151,0)</f>
        <v>0</v>
      </c>
      <c r="BJ151" s="18" t="s">
        <v>84</v>
      </c>
      <c r="BK151" s="211">
        <f>ROUND(I151*H151,2)</f>
        <v>0</v>
      </c>
      <c r="BL151" s="18" t="s">
        <v>149</v>
      </c>
      <c r="BM151" s="210" t="s">
        <v>224</v>
      </c>
    </row>
    <row r="152" spans="1:47" s="2" customFormat="1" ht="12">
      <c r="A152" s="39"/>
      <c r="B152" s="40"/>
      <c r="C152" s="41"/>
      <c r="D152" s="212" t="s">
        <v>151</v>
      </c>
      <c r="E152" s="41"/>
      <c r="F152" s="213" t="s">
        <v>165</v>
      </c>
      <c r="G152" s="41"/>
      <c r="H152" s="41"/>
      <c r="I152" s="214"/>
      <c r="J152" s="41"/>
      <c r="K152" s="41"/>
      <c r="L152" s="45"/>
      <c r="M152" s="215"/>
      <c r="N152" s="216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151</v>
      </c>
      <c r="AU152" s="18" t="s">
        <v>84</v>
      </c>
    </row>
    <row r="153" spans="1:65" s="2" customFormat="1" ht="16.5" customHeight="1">
      <c r="A153" s="39"/>
      <c r="B153" s="40"/>
      <c r="C153" s="199" t="s">
        <v>225</v>
      </c>
      <c r="D153" s="199" t="s">
        <v>144</v>
      </c>
      <c r="E153" s="200" t="s">
        <v>226</v>
      </c>
      <c r="F153" s="201" t="s">
        <v>227</v>
      </c>
      <c r="G153" s="202" t="s">
        <v>147</v>
      </c>
      <c r="H153" s="203">
        <v>6</v>
      </c>
      <c r="I153" s="204"/>
      <c r="J153" s="205">
        <f>ROUND(I153*H153,2)</f>
        <v>0</v>
      </c>
      <c r="K153" s="201" t="s">
        <v>148</v>
      </c>
      <c r="L153" s="45"/>
      <c r="M153" s="206" t="s">
        <v>21</v>
      </c>
      <c r="N153" s="207" t="s">
        <v>47</v>
      </c>
      <c r="O153" s="85"/>
      <c r="P153" s="208">
        <f>O153*H153</f>
        <v>0</v>
      </c>
      <c r="Q153" s="208">
        <v>0</v>
      </c>
      <c r="R153" s="208">
        <f>Q153*H153</f>
        <v>0</v>
      </c>
      <c r="S153" s="208">
        <v>0</v>
      </c>
      <c r="T153" s="20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10" t="s">
        <v>149</v>
      </c>
      <c r="AT153" s="210" t="s">
        <v>144</v>
      </c>
      <c r="AU153" s="210" t="s">
        <v>84</v>
      </c>
      <c r="AY153" s="18" t="s">
        <v>143</v>
      </c>
      <c r="BE153" s="211">
        <f>IF(N153="základní",J153,0)</f>
        <v>0</v>
      </c>
      <c r="BF153" s="211">
        <f>IF(N153="snížená",J153,0)</f>
        <v>0</v>
      </c>
      <c r="BG153" s="211">
        <f>IF(N153="zákl. přenesená",J153,0)</f>
        <v>0</v>
      </c>
      <c r="BH153" s="211">
        <f>IF(N153="sníž. přenesená",J153,0)</f>
        <v>0</v>
      </c>
      <c r="BI153" s="211">
        <f>IF(N153="nulová",J153,0)</f>
        <v>0</v>
      </c>
      <c r="BJ153" s="18" t="s">
        <v>84</v>
      </c>
      <c r="BK153" s="211">
        <f>ROUND(I153*H153,2)</f>
        <v>0</v>
      </c>
      <c r="BL153" s="18" t="s">
        <v>149</v>
      </c>
      <c r="BM153" s="210" t="s">
        <v>228</v>
      </c>
    </row>
    <row r="154" spans="1:47" s="2" customFormat="1" ht="12">
      <c r="A154" s="39"/>
      <c r="B154" s="40"/>
      <c r="C154" s="41"/>
      <c r="D154" s="212" t="s">
        <v>151</v>
      </c>
      <c r="E154" s="41"/>
      <c r="F154" s="213" t="s">
        <v>165</v>
      </c>
      <c r="G154" s="41"/>
      <c r="H154" s="41"/>
      <c r="I154" s="214"/>
      <c r="J154" s="41"/>
      <c r="K154" s="41"/>
      <c r="L154" s="45"/>
      <c r="M154" s="215"/>
      <c r="N154" s="216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151</v>
      </c>
      <c r="AU154" s="18" t="s">
        <v>84</v>
      </c>
    </row>
    <row r="155" spans="1:65" s="2" customFormat="1" ht="16.5" customHeight="1">
      <c r="A155" s="39"/>
      <c r="B155" s="40"/>
      <c r="C155" s="199" t="s">
        <v>7</v>
      </c>
      <c r="D155" s="199" t="s">
        <v>144</v>
      </c>
      <c r="E155" s="200" t="s">
        <v>229</v>
      </c>
      <c r="F155" s="201" t="s">
        <v>230</v>
      </c>
      <c r="G155" s="202" t="s">
        <v>147</v>
      </c>
      <c r="H155" s="203">
        <v>14</v>
      </c>
      <c r="I155" s="204"/>
      <c r="J155" s="205">
        <f>ROUND(I155*H155,2)</f>
        <v>0</v>
      </c>
      <c r="K155" s="201" t="s">
        <v>148</v>
      </c>
      <c r="L155" s="45"/>
      <c r="M155" s="206" t="s">
        <v>21</v>
      </c>
      <c r="N155" s="207" t="s">
        <v>47</v>
      </c>
      <c r="O155" s="85"/>
      <c r="P155" s="208">
        <f>O155*H155</f>
        <v>0</v>
      </c>
      <c r="Q155" s="208">
        <v>0</v>
      </c>
      <c r="R155" s="208">
        <f>Q155*H155</f>
        <v>0</v>
      </c>
      <c r="S155" s="208">
        <v>0</v>
      </c>
      <c r="T155" s="20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10" t="s">
        <v>149</v>
      </c>
      <c r="AT155" s="210" t="s">
        <v>144</v>
      </c>
      <c r="AU155" s="210" t="s">
        <v>84</v>
      </c>
      <c r="AY155" s="18" t="s">
        <v>143</v>
      </c>
      <c r="BE155" s="211">
        <f>IF(N155="základní",J155,0)</f>
        <v>0</v>
      </c>
      <c r="BF155" s="211">
        <f>IF(N155="snížená",J155,0)</f>
        <v>0</v>
      </c>
      <c r="BG155" s="211">
        <f>IF(N155="zákl. přenesená",J155,0)</f>
        <v>0</v>
      </c>
      <c r="BH155" s="211">
        <f>IF(N155="sníž. přenesená",J155,0)</f>
        <v>0</v>
      </c>
      <c r="BI155" s="211">
        <f>IF(N155="nulová",J155,0)</f>
        <v>0</v>
      </c>
      <c r="BJ155" s="18" t="s">
        <v>84</v>
      </c>
      <c r="BK155" s="211">
        <f>ROUND(I155*H155,2)</f>
        <v>0</v>
      </c>
      <c r="BL155" s="18" t="s">
        <v>149</v>
      </c>
      <c r="BM155" s="210" t="s">
        <v>231</v>
      </c>
    </row>
    <row r="156" spans="1:47" s="2" customFormat="1" ht="12">
      <c r="A156" s="39"/>
      <c r="B156" s="40"/>
      <c r="C156" s="41"/>
      <c r="D156" s="212" t="s">
        <v>151</v>
      </c>
      <c r="E156" s="41"/>
      <c r="F156" s="213" t="s">
        <v>165</v>
      </c>
      <c r="G156" s="41"/>
      <c r="H156" s="41"/>
      <c r="I156" s="214"/>
      <c r="J156" s="41"/>
      <c r="K156" s="41"/>
      <c r="L156" s="45"/>
      <c r="M156" s="215"/>
      <c r="N156" s="216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151</v>
      </c>
      <c r="AU156" s="18" t="s">
        <v>84</v>
      </c>
    </row>
    <row r="157" spans="1:65" s="2" customFormat="1" ht="16.5" customHeight="1">
      <c r="A157" s="39"/>
      <c r="B157" s="40"/>
      <c r="C157" s="199" t="s">
        <v>232</v>
      </c>
      <c r="D157" s="199" t="s">
        <v>144</v>
      </c>
      <c r="E157" s="200" t="s">
        <v>233</v>
      </c>
      <c r="F157" s="201" t="s">
        <v>234</v>
      </c>
      <c r="G157" s="202" t="s">
        <v>147</v>
      </c>
      <c r="H157" s="203">
        <v>6</v>
      </c>
      <c r="I157" s="204"/>
      <c r="J157" s="205">
        <f>ROUND(I157*H157,2)</f>
        <v>0</v>
      </c>
      <c r="K157" s="201" t="s">
        <v>148</v>
      </c>
      <c r="L157" s="45"/>
      <c r="M157" s="206" t="s">
        <v>21</v>
      </c>
      <c r="N157" s="207" t="s">
        <v>47</v>
      </c>
      <c r="O157" s="85"/>
      <c r="P157" s="208">
        <f>O157*H157</f>
        <v>0</v>
      </c>
      <c r="Q157" s="208">
        <v>0</v>
      </c>
      <c r="R157" s="208">
        <f>Q157*H157</f>
        <v>0</v>
      </c>
      <c r="S157" s="208">
        <v>0</v>
      </c>
      <c r="T157" s="20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10" t="s">
        <v>149</v>
      </c>
      <c r="AT157" s="210" t="s">
        <v>144</v>
      </c>
      <c r="AU157" s="210" t="s">
        <v>84</v>
      </c>
      <c r="AY157" s="18" t="s">
        <v>143</v>
      </c>
      <c r="BE157" s="211">
        <f>IF(N157="základní",J157,0)</f>
        <v>0</v>
      </c>
      <c r="BF157" s="211">
        <f>IF(N157="snížená",J157,0)</f>
        <v>0</v>
      </c>
      <c r="BG157" s="211">
        <f>IF(N157="zákl. přenesená",J157,0)</f>
        <v>0</v>
      </c>
      <c r="BH157" s="211">
        <f>IF(N157="sníž. přenesená",J157,0)</f>
        <v>0</v>
      </c>
      <c r="BI157" s="211">
        <f>IF(N157="nulová",J157,0)</f>
        <v>0</v>
      </c>
      <c r="BJ157" s="18" t="s">
        <v>84</v>
      </c>
      <c r="BK157" s="211">
        <f>ROUND(I157*H157,2)</f>
        <v>0</v>
      </c>
      <c r="BL157" s="18" t="s">
        <v>149</v>
      </c>
      <c r="BM157" s="210" t="s">
        <v>235</v>
      </c>
    </row>
    <row r="158" spans="1:47" s="2" customFormat="1" ht="12">
      <c r="A158" s="39"/>
      <c r="B158" s="40"/>
      <c r="C158" s="41"/>
      <c r="D158" s="212" t="s">
        <v>151</v>
      </c>
      <c r="E158" s="41"/>
      <c r="F158" s="213" t="s">
        <v>165</v>
      </c>
      <c r="G158" s="41"/>
      <c r="H158" s="41"/>
      <c r="I158" s="214"/>
      <c r="J158" s="41"/>
      <c r="K158" s="41"/>
      <c r="L158" s="45"/>
      <c r="M158" s="215"/>
      <c r="N158" s="216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151</v>
      </c>
      <c r="AU158" s="18" t="s">
        <v>84</v>
      </c>
    </row>
    <row r="159" spans="1:65" s="2" customFormat="1" ht="16.5" customHeight="1">
      <c r="A159" s="39"/>
      <c r="B159" s="40"/>
      <c r="C159" s="199" t="s">
        <v>236</v>
      </c>
      <c r="D159" s="199" t="s">
        <v>144</v>
      </c>
      <c r="E159" s="200" t="s">
        <v>237</v>
      </c>
      <c r="F159" s="201" t="s">
        <v>238</v>
      </c>
      <c r="G159" s="202" t="s">
        <v>147</v>
      </c>
      <c r="H159" s="203">
        <v>4</v>
      </c>
      <c r="I159" s="204"/>
      <c r="J159" s="205">
        <f>ROUND(I159*H159,2)</f>
        <v>0</v>
      </c>
      <c r="K159" s="201" t="s">
        <v>148</v>
      </c>
      <c r="L159" s="45"/>
      <c r="M159" s="206" t="s">
        <v>21</v>
      </c>
      <c r="N159" s="207" t="s">
        <v>47</v>
      </c>
      <c r="O159" s="85"/>
      <c r="P159" s="208">
        <f>O159*H159</f>
        <v>0</v>
      </c>
      <c r="Q159" s="208">
        <v>0</v>
      </c>
      <c r="R159" s="208">
        <f>Q159*H159</f>
        <v>0</v>
      </c>
      <c r="S159" s="208">
        <v>0</v>
      </c>
      <c r="T159" s="20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10" t="s">
        <v>149</v>
      </c>
      <c r="AT159" s="210" t="s">
        <v>144</v>
      </c>
      <c r="AU159" s="210" t="s">
        <v>84</v>
      </c>
      <c r="AY159" s="18" t="s">
        <v>143</v>
      </c>
      <c r="BE159" s="211">
        <f>IF(N159="základní",J159,0)</f>
        <v>0</v>
      </c>
      <c r="BF159" s="211">
        <f>IF(N159="snížená",J159,0)</f>
        <v>0</v>
      </c>
      <c r="BG159" s="211">
        <f>IF(N159="zákl. přenesená",J159,0)</f>
        <v>0</v>
      </c>
      <c r="BH159" s="211">
        <f>IF(N159="sníž. přenesená",J159,0)</f>
        <v>0</v>
      </c>
      <c r="BI159" s="211">
        <f>IF(N159="nulová",J159,0)</f>
        <v>0</v>
      </c>
      <c r="BJ159" s="18" t="s">
        <v>84</v>
      </c>
      <c r="BK159" s="211">
        <f>ROUND(I159*H159,2)</f>
        <v>0</v>
      </c>
      <c r="BL159" s="18" t="s">
        <v>149</v>
      </c>
      <c r="BM159" s="210" t="s">
        <v>239</v>
      </c>
    </row>
    <row r="160" spans="1:47" s="2" customFormat="1" ht="12">
      <c r="A160" s="39"/>
      <c r="B160" s="40"/>
      <c r="C160" s="41"/>
      <c r="D160" s="212" t="s">
        <v>151</v>
      </c>
      <c r="E160" s="41"/>
      <c r="F160" s="213" t="s">
        <v>165</v>
      </c>
      <c r="G160" s="41"/>
      <c r="H160" s="41"/>
      <c r="I160" s="214"/>
      <c r="J160" s="41"/>
      <c r="K160" s="41"/>
      <c r="L160" s="45"/>
      <c r="M160" s="215"/>
      <c r="N160" s="216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151</v>
      </c>
      <c r="AU160" s="18" t="s">
        <v>84</v>
      </c>
    </row>
    <row r="161" spans="1:65" s="2" customFormat="1" ht="16.5" customHeight="1">
      <c r="A161" s="39"/>
      <c r="B161" s="40"/>
      <c r="C161" s="199" t="s">
        <v>240</v>
      </c>
      <c r="D161" s="199" t="s">
        <v>144</v>
      </c>
      <c r="E161" s="200" t="s">
        <v>241</v>
      </c>
      <c r="F161" s="201" t="s">
        <v>242</v>
      </c>
      <c r="G161" s="202" t="s">
        <v>147</v>
      </c>
      <c r="H161" s="203">
        <v>10</v>
      </c>
      <c r="I161" s="204"/>
      <c r="J161" s="205">
        <f>ROUND(I161*H161,2)</f>
        <v>0</v>
      </c>
      <c r="K161" s="201" t="s">
        <v>148</v>
      </c>
      <c r="L161" s="45"/>
      <c r="M161" s="206" t="s">
        <v>21</v>
      </c>
      <c r="N161" s="207" t="s">
        <v>47</v>
      </c>
      <c r="O161" s="85"/>
      <c r="P161" s="208">
        <f>O161*H161</f>
        <v>0</v>
      </c>
      <c r="Q161" s="208">
        <v>0</v>
      </c>
      <c r="R161" s="208">
        <f>Q161*H161</f>
        <v>0</v>
      </c>
      <c r="S161" s="208">
        <v>0</v>
      </c>
      <c r="T161" s="20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10" t="s">
        <v>149</v>
      </c>
      <c r="AT161" s="210" t="s">
        <v>144</v>
      </c>
      <c r="AU161" s="210" t="s">
        <v>84</v>
      </c>
      <c r="AY161" s="18" t="s">
        <v>143</v>
      </c>
      <c r="BE161" s="211">
        <f>IF(N161="základní",J161,0)</f>
        <v>0</v>
      </c>
      <c r="BF161" s="211">
        <f>IF(N161="snížená",J161,0)</f>
        <v>0</v>
      </c>
      <c r="BG161" s="211">
        <f>IF(N161="zákl. přenesená",J161,0)</f>
        <v>0</v>
      </c>
      <c r="BH161" s="211">
        <f>IF(N161="sníž. přenesená",J161,0)</f>
        <v>0</v>
      </c>
      <c r="BI161" s="211">
        <f>IF(N161="nulová",J161,0)</f>
        <v>0</v>
      </c>
      <c r="BJ161" s="18" t="s">
        <v>84</v>
      </c>
      <c r="BK161" s="211">
        <f>ROUND(I161*H161,2)</f>
        <v>0</v>
      </c>
      <c r="BL161" s="18" t="s">
        <v>149</v>
      </c>
      <c r="BM161" s="210" t="s">
        <v>243</v>
      </c>
    </row>
    <row r="162" spans="1:47" s="2" customFormat="1" ht="12">
      <c r="A162" s="39"/>
      <c r="B162" s="40"/>
      <c r="C162" s="41"/>
      <c r="D162" s="212" t="s">
        <v>151</v>
      </c>
      <c r="E162" s="41"/>
      <c r="F162" s="213" t="s">
        <v>165</v>
      </c>
      <c r="G162" s="41"/>
      <c r="H162" s="41"/>
      <c r="I162" s="214"/>
      <c r="J162" s="41"/>
      <c r="K162" s="41"/>
      <c r="L162" s="45"/>
      <c r="M162" s="215"/>
      <c r="N162" s="216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151</v>
      </c>
      <c r="AU162" s="18" t="s">
        <v>84</v>
      </c>
    </row>
    <row r="163" spans="1:65" s="2" customFormat="1" ht="16.5" customHeight="1">
      <c r="A163" s="39"/>
      <c r="B163" s="40"/>
      <c r="C163" s="199" t="s">
        <v>244</v>
      </c>
      <c r="D163" s="199" t="s">
        <v>144</v>
      </c>
      <c r="E163" s="200" t="s">
        <v>245</v>
      </c>
      <c r="F163" s="201" t="s">
        <v>246</v>
      </c>
      <c r="G163" s="202" t="s">
        <v>147</v>
      </c>
      <c r="H163" s="203">
        <v>2</v>
      </c>
      <c r="I163" s="204"/>
      <c r="J163" s="205">
        <f>ROUND(I163*H163,2)</f>
        <v>0</v>
      </c>
      <c r="K163" s="201" t="s">
        <v>148</v>
      </c>
      <c r="L163" s="45"/>
      <c r="M163" s="206" t="s">
        <v>21</v>
      </c>
      <c r="N163" s="207" t="s">
        <v>47</v>
      </c>
      <c r="O163" s="85"/>
      <c r="P163" s="208">
        <f>O163*H163</f>
        <v>0</v>
      </c>
      <c r="Q163" s="208">
        <v>0</v>
      </c>
      <c r="R163" s="208">
        <f>Q163*H163</f>
        <v>0</v>
      </c>
      <c r="S163" s="208">
        <v>0</v>
      </c>
      <c r="T163" s="20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10" t="s">
        <v>149</v>
      </c>
      <c r="AT163" s="210" t="s">
        <v>144</v>
      </c>
      <c r="AU163" s="210" t="s">
        <v>84</v>
      </c>
      <c r="AY163" s="18" t="s">
        <v>143</v>
      </c>
      <c r="BE163" s="211">
        <f>IF(N163="základní",J163,0)</f>
        <v>0</v>
      </c>
      <c r="BF163" s="211">
        <f>IF(N163="snížená",J163,0)</f>
        <v>0</v>
      </c>
      <c r="BG163" s="211">
        <f>IF(N163="zákl. přenesená",J163,0)</f>
        <v>0</v>
      </c>
      <c r="BH163" s="211">
        <f>IF(N163="sníž. přenesená",J163,0)</f>
        <v>0</v>
      </c>
      <c r="BI163" s="211">
        <f>IF(N163="nulová",J163,0)</f>
        <v>0</v>
      </c>
      <c r="BJ163" s="18" t="s">
        <v>84</v>
      </c>
      <c r="BK163" s="211">
        <f>ROUND(I163*H163,2)</f>
        <v>0</v>
      </c>
      <c r="BL163" s="18" t="s">
        <v>149</v>
      </c>
      <c r="BM163" s="210" t="s">
        <v>247</v>
      </c>
    </row>
    <row r="164" spans="1:47" s="2" customFormat="1" ht="12">
      <c r="A164" s="39"/>
      <c r="B164" s="40"/>
      <c r="C164" s="41"/>
      <c r="D164" s="212" t="s">
        <v>151</v>
      </c>
      <c r="E164" s="41"/>
      <c r="F164" s="213" t="s">
        <v>165</v>
      </c>
      <c r="G164" s="41"/>
      <c r="H164" s="41"/>
      <c r="I164" s="214"/>
      <c r="J164" s="41"/>
      <c r="K164" s="41"/>
      <c r="L164" s="45"/>
      <c r="M164" s="215"/>
      <c r="N164" s="216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151</v>
      </c>
      <c r="AU164" s="18" t="s">
        <v>84</v>
      </c>
    </row>
    <row r="165" spans="1:65" s="2" customFormat="1" ht="16.5" customHeight="1">
      <c r="A165" s="39"/>
      <c r="B165" s="40"/>
      <c r="C165" s="199" t="s">
        <v>248</v>
      </c>
      <c r="D165" s="199" t="s">
        <v>144</v>
      </c>
      <c r="E165" s="200" t="s">
        <v>249</v>
      </c>
      <c r="F165" s="201" t="s">
        <v>250</v>
      </c>
      <c r="G165" s="202" t="s">
        <v>147</v>
      </c>
      <c r="H165" s="203">
        <v>2</v>
      </c>
      <c r="I165" s="204"/>
      <c r="J165" s="205">
        <f>ROUND(I165*H165,2)</f>
        <v>0</v>
      </c>
      <c r="K165" s="201" t="s">
        <v>148</v>
      </c>
      <c r="L165" s="45"/>
      <c r="M165" s="206" t="s">
        <v>21</v>
      </c>
      <c r="N165" s="207" t="s">
        <v>47</v>
      </c>
      <c r="O165" s="85"/>
      <c r="P165" s="208">
        <f>O165*H165</f>
        <v>0</v>
      </c>
      <c r="Q165" s="208">
        <v>0</v>
      </c>
      <c r="R165" s="208">
        <f>Q165*H165</f>
        <v>0</v>
      </c>
      <c r="S165" s="208">
        <v>0</v>
      </c>
      <c r="T165" s="20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10" t="s">
        <v>149</v>
      </c>
      <c r="AT165" s="210" t="s">
        <v>144</v>
      </c>
      <c r="AU165" s="210" t="s">
        <v>84</v>
      </c>
      <c r="AY165" s="18" t="s">
        <v>143</v>
      </c>
      <c r="BE165" s="211">
        <f>IF(N165="základní",J165,0)</f>
        <v>0</v>
      </c>
      <c r="BF165" s="211">
        <f>IF(N165="snížená",J165,0)</f>
        <v>0</v>
      </c>
      <c r="BG165" s="211">
        <f>IF(N165="zákl. přenesená",J165,0)</f>
        <v>0</v>
      </c>
      <c r="BH165" s="211">
        <f>IF(N165="sníž. přenesená",J165,0)</f>
        <v>0</v>
      </c>
      <c r="BI165" s="211">
        <f>IF(N165="nulová",J165,0)</f>
        <v>0</v>
      </c>
      <c r="BJ165" s="18" t="s">
        <v>84</v>
      </c>
      <c r="BK165" s="211">
        <f>ROUND(I165*H165,2)</f>
        <v>0</v>
      </c>
      <c r="BL165" s="18" t="s">
        <v>149</v>
      </c>
      <c r="BM165" s="210" t="s">
        <v>251</v>
      </c>
    </row>
    <row r="166" spans="1:47" s="2" customFormat="1" ht="12">
      <c r="A166" s="39"/>
      <c r="B166" s="40"/>
      <c r="C166" s="41"/>
      <c r="D166" s="212" t="s">
        <v>151</v>
      </c>
      <c r="E166" s="41"/>
      <c r="F166" s="213" t="s">
        <v>165</v>
      </c>
      <c r="G166" s="41"/>
      <c r="H166" s="41"/>
      <c r="I166" s="214"/>
      <c r="J166" s="41"/>
      <c r="K166" s="41"/>
      <c r="L166" s="45"/>
      <c r="M166" s="215"/>
      <c r="N166" s="216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151</v>
      </c>
      <c r="AU166" s="18" t="s">
        <v>84</v>
      </c>
    </row>
    <row r="167" spans="1:65" s="2" customFormat="1" ht="16.5" customHeight="1">
      <c r="A167" s="39"/>
      <c r="B167" s="40"/>
      <c r="C167" s="199" t="s">
        <v>252</v>
      </c>
      <c r="D167" s="199" t="s">
        <v>144</v>
      </c>
      <c r="E167" s="200" t="s">
        <v>253</v>
      </c>
      <c r="F167" s="201" t="s">
        <v>254</v>
      </c>
      <c r="G167" s="202" t="s">
        <v>147</v>
      </c>
      <c r="H167" s="203">
        <v>6</v>
      </c>
      <c r="I167" s="204"/>
      <c r="J167" s="205">
        <f>ROUND(I167*H167,2)</f>
        <v>0</v>
      </c>
      <c r="K167" s="201" t="s">
        <v>148</v>
      </c>
      <c r="L167" s="45"/>
      <c r="M167" s="206" t="s">
        <v>21</v>
      </c>
      <c r="N167" s="207" t="s">
        <v>47</v>
      </c>
      <c r="O167" s="85"/>
      <c r="P167" s="208">
        <f>O167*H167</f>
        <v>0</v>
      </c>
      <c r="Q167" s="208">
        <v>0</v>
      </c>
      <c r="R167" s="208">
        <f>Q167*H167</f>
        <v>0</v>
      </c>
      <c r="S167" s="208">
        <v>0</v>
      </c>
      <c r="T167" s="20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10" t="s">
        <v>149</v>
      </c>
      <c r="AT167" s="210" t="s">
        <v>144</v>
      </c>
      <c r="AU167" s="210" t="s">
        <v>84</v>
      </c>
      <c r="AY167" s="18" t="s">
        <v>143</v>
      </c>
      <c r="BE167" s="211">
        <f>IF(N167="základní",J167,0)</f>
        <v>0</v>
      </c>
      <c r="BF167" s="211">
        <f>IF(N167="snížená",J167,0)</f>
        <v>0</v>
      </c>
      <c r="BG167" s="211">
        <f>IF(N167="zákl. přenesená",J167,0)</f>
        <v>0</v>
      </c>
      <c r="BH167" s="211">
        <f>IF(N167="sníž. přenesená",J167,0)</f>
        <v>0</v>
      </c>
      <c r="BI167" s="211">
        <f>IF(N167="nulová",J167,0)</f>
        <v>0</v>
      </c>
      <c r="BJ167" s="18" t="s">
        <v>84</v>
      </c>
      <c r="BK167" s="211">
        <f>ROUND(I167*H167,2)</f>
        <v>0</v>
      </c>
      <c r="BL167" s="18" t="s">
        <v>149</v>
      </c>
      <c r="BM167" s="210" t="s">
        <v>255</v>
      </c>
    </row>
    <row r="168" spans="1:47" s="2" customFormat="1" ht="12">
      <c r="A168" s="39"/>
      <c r="B168" s="40"/>
      <c r="C168" s="41"/>
      <c r="D168" s="212" t="s">
        <v>151</v>
      </c>
      <c r="E168" s="41"/>
      <c r="F168" s="213" t="s">
        <v>165</v>
      </c>
      <c r="G168" s="41"/>
      <c r="H168" s="41"/>
      <c r="I168" s="214"/>
      <c r="J168" s="41"/>
      <c r="K168" s="41"/>
      <c r="L168" s="45"/>
      <c r="M168" s="215"/>
      <c r="N168" s="216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151</v>
      </c>
      <c r="AU168" s="18" t="s">
        <v>84</v>
      </c>
    </row>
    <row r="169" spans="1:65" s="2" customFormat="1" ht="16.5" customHeight="1">
      <c r="A169" s="39"/>
      <c r="B169" s="40"/>
      <c r="C169" s="199" t="s">
        <v>256</v>
      </c>
      <c r="D169" s="199" t="s">
        <v>144</v>
      </c>
      <c r="E169" s="200" t="s">
        <v>257</v>
      </c>
      <c r="F169" s="201" t="s">
        <v>258</v>
      </c>
      <c r="G169" s="202" t="s">
        <v>159</v>
      </c>
      <c r="H169" s="203">
        <v>10</v>
      </c>
      <c r="I169" s="204"/>
      <c r="J169" s="205">
        <f>ROUND(I169*H169,2)</f>
        <v>0</v>
      </c>
      <c r="K169" s="201" t="s">
        <v>148</v>
      </c>
      <c r="L169" s="45"/>
      <c r="M169" s="206" t="s">
        <v>21</v>
      </c>
      <c r="N169" s="207" t="s">
        <v>47</v>
      </c>
      <c r="O169" s="85"/>
      <c r="P169" s="208">
        <f>O169*H169</f>
        <v>0</v>
      </c>
      <c r="Q169" s="208">
        <v>0</v>
      </c>
      <c r="R169" s="208">
        <f>Q169*H169</f>
        <v>0</v>
      </c>
      <c r="S169" s="208">
        <v>0</v>
      </c>
      <c r="T169" s="20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10" t="s">
        <v>149</v>
      </c>
      <c r="AT169" s="210" t="s">
        <v>144</v>
      </c>
      <c r="AU169" s="210" t="s">
        <v>84</v>
      </c>
      <c r="AY169" s="18" t="s">
        <v>143</v>
      </c>
      <c r="BE169" s="211">
        <f>IF(N169="základní",J169,0)</f>
        <v>0</v>
      </c>
      <c r="BF169" s="211">
        <f>IF(N169="snížená",J169,0)</f>
        <v>0</v>
      </c>
      <c r="BG169" s="211">
        <f>IF(N169="zákl. přenesená",J169,0)</f>
        <v>0</v>
      </c>
      <c r="BH169" s="211">
        <f>IF(N169="sníž. přenesená",J169,0)</f>
        <v>0</v>
      </c>
      <c r="BI169" s="211">
        <f>IF(N169="nulová",J169,0)</f>
        <v>0</v>
      </c>
      <c r="BJ169" s="18" t="s">
        <v>84</v>
      </c>
      <c r="BK169" s="211">
        <f>ROUND(I169*H169,2)</f>
        <v>0</v>
      </c>
      <c r="BL169" s="18" t="s">
        <v>149</v>
      </c>
      <c r="BM169" s="210" t="s">
        <v>259</v>
      </c>
    </row>
    <row r="170" spans="1:47" s="2" customFormat="1" ht="12">
      <c r="A170" s="39"/>
      <c r="B170" s="40"/>
      <c r="C170" s="41"/>
      <c r="D170" s="212" t="s">
        <v>151</v>
      </c>
      <c r="E170" s="41"/>
      <c r="F170" s="213" t="s">
        <v>165</v>
      </c>
      <c r="G170" s="41"/>
      <c r="H170" s="41"/>
      <c r="I170" s="214"/>
      <c r="J170" s="41"/>
      <c r="K170" s="41"/>
      <c r="L170" s="45"/>
      <c r="M170" s="215"/>
      <c r="N170" s="216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151</v>
      </c>
      <c r="AU170" s="18" t="s">
        <v>84</v>
      </c>
    </row>
    <row r="171" spans="1:65" s="2" customFormat="1" ht="16.5" customHeight="1">
      <c r="A171" s="39"/>
      <c r="B171" s="40"/>
      <c r="C171" s="199" t="s">
        <v>260</v>
      </c>
      <c r="D171" s="199" t="s">
        <v>144</v>
      </c>
      <c r="E171" s="200" t="s">
        <v>261</v>
      </c>
      <c r="F171" s="201" t="s">
        <v>262</v>
      </c>
      <c r="G171" s="202" t="s">
        <v>263</v>
      </c>
      <c r="H171" s="203">
        <v>1</v>
      </c>
      <c r="I171" s="204"/>
      <c r="J171" s="205">
        <f>ROUND(I171*H171,2)</f>
        <v>0</v>
      </c>
      <c r="K171" s="201" t="s">
        <v>148</v>
      </c>
      <c r="L171" s="45"/>
      <c r="M171" s="206" t="s">
        <v>21</v>
      </c>
      <c r="N171" s="207" t="s">
        <v>47</v>
      </c>
      <c r="O171" s="85"/>
      <c r="P171" s="208">
        <f>O171*H171</f>
        <v>0</v>
      </c>
      <c r="Q171" s="208">
        <v>0</v>
      </c>
      <c r="R171" s="208">
        <f>Q171*H171</f>
        <v>0</v>
      </c>
      <c r="S171" s="208">
        <v>0</v>
      </c>
      <c r="T171" s="20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10" t="s">
        <v>149</v>
      </c>
      <c r="AT171" s="210" t="s">
        <v>144</v>
      </c>
      <c r="AU171" s="210" t="s">
        <v>84</v>
      </c>
      <c r="AY171" s="18" t="s">
        <v>143</v>
      </c>
      <c r="BE171" s="211">
        <f>IF(N171="základní",J171,0)</f>
        <v>0</v>
      </c>
      <c r="BF171" s="211">
        <f>IF(N171="snížená",J171,0)</f>
        <v>0</v>
      </c>
      <c r="BG171" s="211">
        <f>IF(N171="zákl. přenesená",J171,0)</f>
        <v>0</v>
      </c>
      <c r="BH171" s="211">
        <f>IF(N171="sníž. přenesená",J171,0)</f>
        <v>0</v>
      </c>
      <c r="BI171" s="211">
        <f>IF(N171="nulová",J171,0)</f>
        <v>0</v>
      </c>
      <c r="BJ171" s="18" t="s">
        <v>84</v>
      </c>
      <c r="BK171" s="211">
        <f>ROUND(I171*H171,2)</f>
        <v>0</v>
      </c>
      <c r="BL171" s="18" t="s">
        <v>149</v>
      </c>
      <c r="BM171" s="210" t="s">
        <v>264</v>
      </c>
    </row>
    <row r="172" spans="1:47" s="2" customFormat="1" ht="12">
      <c r="A172" s="39"/>
      <c r="B172" s="40"/>
      <c r="C172" s="41"/>
      <c r="D172" s="212" t="s">
        <v>151</v>
      </c>
      <c r="E172" s="41"/>
      <c r="F172" s="213" t="s">
        <v>265</v>
      </c>
      <c r="G172" s="41"/>
      <c r="H172" s="41"/>
      <c r="I172" s="214"/>
      <c r="J172" s="41"/>
      <c r="K172" s="41"/>
      <c r="L172" s="45"/>
      <c r="M172" s="215"/>
      <c r="N172" s="216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151</v>
      </c>
      <c r="AU172" s="18" t="s">
        <v>84</v>
      </c>
    </row>
    <row r="173" spans="1:63" s="12" customFormat="1" ht="22.8" customHeight="1">
      <c r="A173" s="12"/>
      <c r="B173" s="185"/>
      <c r="C173" s="186"/>
      <c r="D173" s="187" t="s">
        <v>75</v>
      </c>
      <c r="E173" s="217" t="s">
        <v>266</v>
      </c>
      <c r="F173" s="217" t="s">
        <v>267</v>
      </c>
      <c r="G173" s="186"/>
      <c r="H173" s="186"/>
      <c r="I173" s="189"/>
      <c r="J173" s="218">
        <f>BK173</f>
        <v>0</v>
      </c>
      <c r="K173" s="186"/>
      <c r="L173" s="191"/>
      <c r="M173" s="192"/>
      <c r="N173" s="193"/>
      <c r="O173" s="193"/>
      <c r="P173" s="194">
        <f>SUM(P174:P191)</f>
        <v>0</v>
      </c>
      <c r="Q173" s="193"/>
      <c r="R173" s="194">
        <f>SUM(R174:R191)</f>
        <v>0</v>
      </c>
      <c r="S173" s="193"/>
      <c r="T173" s="195">
        <f>SUM(T174:T191)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196" t="s">
        <v>84</v>
      </c>
      <c r="AT173" s="197" t="s">
        <v>75</v>
      </c>
      <c r="AU173" s="197" t="s">
        <v>84</v>
      </c>
      <c r="AY173" s="196" t="s">
        <v>143</v>
      </c>
      <c r="BK173" s="198">
        <f>SUM(BK174:BK191)</f>
        <v>0</v>
      </c>
    </row>
    <row r="174" spans="1:65" s="2" customFormat="1" ht="16.5" customHeight="1">
      <c r="A174" s="39"/>
      <c r="B174" s="40"/>
      <c r="C174" s="199" t="s">
        <v>268</v>
      </c>
      <c r="D174" s="199" t="s">
        <v>144</v>
      </c>
      <c r="E174" s="200" t="s">
        <v>269</v>
      </c>
      <c r="F174" s="201" t="s">
        <v>270</v>
      </c>
      <c r="G174" s="202" t="s">
        <v>271</v>
      </c>
      <c r="H174" s="203">
        <v>4</v>
      </c>
      <c r="I174" s="204"/>
      <c r="J174" s="205">
        <f>ROUND(I174*H174,2)</f>
        <v>0</v>
      </c>
      <c r="K174" s="201" t="s">
        <v>148</v>
      </c>
      <c r="L174" s="45"/>
      <c r="M174" s="206" t="s">
        <v>21</v>
      </c>
      <c r="N174" s="207" t="s">
        <v>47</v>
      </c>
      <c r="O174" s="85"/>
      <c r="P174" s="208">
        <f>O174*H174</f>
        <v>0</v>
      </c>
      <c r="Q174" s="208">
        <v>0</v>
      </c>
      <c r="R174" s="208">
        <f>Q174*H174</f>
        <v>0</v>
      </c>
      <c r="S174" s="208">
        <v>0</v>
      </c>
      <c r="T174" s="20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10" t="s">
        <v>149</v>
      </c>
      <c r="AT174" s="210" t="s">
        <v>144</v>
      </c>
      <c r="AU174" s="210" t="s">
        <v>86</v>
      </c>
      <c r="AY174" s="18" t="s">
        <v>143</v>
      </c>
      <c r="BE174" s="211">
        <f>IF(N174="základní",J174,0)</f>
        <v>0</v>
      </c>
      <c r="BF174" s="211">
        <f>IF(N174="snížená",J174,0)</f>
        <v>0</v>
      </c>
      <c r="BG174" s="211">
        <f>IF(N174="zákl. přenesená",J174,0)</f>
        <v>0</v>
      </c>
      <c r="BH174" s="211">
        <f>IF(N174="sníž. přenesená",J174,0)</f>
        <v>0</v>
      </c>
      <c r="BI174" s="211">
        <f>IF(N174="nulová",J174,0)</f>
        <v>0</v>
      </c>
      <c r="BJ174" s="18" t="s">
        <v>84</v>
      </c>
      <c r="BK174" s="211">
        <f>ROUND(I174*H174,2)</f>
        <v>0</v>
      </c>
      <c r="BL174" s="18" t="s">
        <v>149</v>
      </c>
      <c r="BM174" s="210" t="s">
        <v>272</v>
      </c>
    </row>
    <row r="175" spans="1:47" s="2" customFormat="1" ht="12">
      <c r="A175" s="39"/>
      <c r="B175" s="40"/>
      <c r="C175" s="41"/>
      <c r="D175" s="212" t="s">
        <v>151</v>
      </c>
      <c r="E175" s="41"/>
      <c r="F175" s="213" t="s">
        <v>265</v>
      </c>
      <c r="G175" s="41"/>
      <c r="H175" s="41"/>
      <c r="I175" s="214"/>
      <c r="J175" s="41"/>
      <c r="K175" s="41"/>
      <c r="L175" s="45"/>
      <c r="M175" s="215"/>
      <c r="N175" s="216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151</v>
      </c>
      <c r="AU175" s="18" t="s">
        <v>86</v>
      </c>
    </row>
    <row r="176" spans="1:65" s="2" customFormat="1" ht="16.5" customHeight="1">
      <c r="A176" s="39"/>
      <c r="B176" s="40"/>
      <c r="C176" s="199" t="s">
        <v>273</v>
      </c>
      <c r="D176" s="199" t="s">
        <v>144</v>
      </c>
      <c r="E176" s="200" t="s">
        <v>274</v>
      </c>
      <c r="F176" s="201" t="s">
        <v>275</v>
      </c>
      <c r="G176" s="202" t="s">
        <v>271</v>
      </c>
      <c r="H176" s="203">
        <v>1</v>
      </c>
      <c r="I176" s="204"/>
      <c r="J176" s="205">
        <f>ROUND(I176*H176,2)</f>
        <v>0</v>
      </c>
      <c r="K176" s="201" t="s">
        <v>148</v>
      </c>
      <c r="L176" s="45"/>
      <c r="M176" s="206" t="s">
        <v>21</v>
      </c>
      <c r="N176" s="207" t="s">
        <v>47</v>
      </c>
      <c r="O176" s="85"/>
      <c r="P176" s="208">
        <f>O176*H176</f>
        <v>0</v>
      </c>
      <c r="Q176" s="208">
        <v>0</v>
      </c>
      <c r="R176" s="208">
        <f>Q176*H176</f>
        <v>0</v>
      </c>
      <c r="S176" s="208">
        <v>0</v>
      </c>
      <c r="T176" s="209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10" t="s">
        <v>149</v>
      </c>
      <c r="AT176" s="210" t="s">
        <v>144</v>
      </c>
      <c r="AU176" s="210" t="s">
        <v>86</v>
      </c>
      <c r="AY176" s="18" t="s">
        <v>143</v>
      </c>
      <c r="BE176" s="211">
        <f>IF(N176="základní",J176,0)</f>
        <v>0</v>
      </c>
      <c r="BF176" s="211">
        <f>IF(N176="snížená",J176,0)</f>
        <v>0</v>
      </c>
      <c r="BG176" s="211">
        <f>IF(N176="zákl. přenesená",J176,0)</f>
        <v>0</v>
      </c>
      <c r="BH176" s="211">
        <f>IF(N176="sníž. přenesená",J176,0)</f>
        <v>0</v>
      </c>
      <c r="BI176" s="211">
        <f>IF(N176="nulová",J176,0)</f>
        <v>0</v>
      </c>
      <c r="BJ176" s="18" t="s">
        <v>84</v>
      </c>
      <c r="BK176" s="211">
        <f>ROUND(I176*H176,2)</f>
        <v>0</v>
      </c>
      <c r="BL176" s="18" t="s">
        <v>149</v>
      </c>
      <c r="BM176" s="210" t="s">
        <v>276</v>
      </c>
    </row>
    <row r="177" spans="1:47" s="2" customFormat="1" ht="12">
      <c r="A177" s="39"/>
      <c r="B177" s="40"/>
      <c r="C177" s="41"/>
      <c r="D177" s="212" t="s">
        <v>151</v>
      </c>
      <c r="E177" s="41"/>
      <c r="F177" s="213" t="s">
        <v>265</v>
      </c>
      <c r="G177" s="41"/>
      <c r="H177" s="41"/>
      <c r="I177" s="214"/>
      <c r="J177" s="41"/>
      <c r="K177" s="41"/>
      <c r="L177" s="45"/>
      <c r="M177" s="215"/>
      <c r="N177" s="216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151</v>
      </c>
      <c r="AU177" s="18" t="s">
        <v>86</v>
      </c>
    </row>
    <row r="178" spans="1:65" s="2" customFormat="1" ht="16.5" customHeight="1">
      <c r="A178" s="39"/>
      <c r="B178" s="40"/>
      <c r="C178" s="199" t="s">
        <v>277</v>
      </c>
      <c r="D178" s="199" t="s">
        <v>144</v>
      </c>
      <c r="E178" s="200" t="s">
        <v>278</v>
      </c>
      <c r="F178" s="201" t="s">
        <v>146</v>
      </c>
      <c r="G178" s="202" t="s">
        <v>271</v>
      </c>
      <c r="H178" s="203">
        <v>2</v>
      </c>
      <c r="I178" s="204"/>
      <c r="J178" s="205">
        <f>ROUND(I178*H178,2)</f>
        <v>0</v>
      </c>
      <c r="K178" s="201" t="s">
        <v>148</v>
      </c>
      <c r="L178" s="45"/>
      <c r="M178" s="206" t="s">
        <v>21</v>
      </c>
      <c r="N178" s="207" t="s">
        <v>47</v>
      </c>
      <c r="O178" s="85"/>
      <c r="P178" s="208">
        <f>O178*H178</f>
        <v>0</v>
      </c>
      <c r="Q178" s="208">
        <v>0</v>
      </c>
      <c r="R178" s="208">
        <f>Q178*H178</f>
        <v>0</v>
      </c>
      <c r="S178" s="208">
        <v>0</v>
      </c>
      <c r="T178" s="20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10" t="s">
        <v>149</v>
      </c>
      <c r="AT178" s="210" t="s">
        <v>144</v>
      </c>
      <c r="AU178" s="210" t="s">
        <v>86</v>
      </c>
      <c r="AY178" s="18" t="s">
        <v>143</v>
      </c>
      <c r="BE178" s="211">
        <f>IF(N178="základní",J178,0)</f>
        <v>0</v>
      </c>
      <c r="BF178" s="211">
        <f>IF(N178="snížená",J178,0)</f>
        <v>0</v>
      </c>
      <c r="BG178" s="211">
        <f>IF(N178="zákl. přenesená",J178,0)</f>
        <v>0</v>
      </c>
      <c r="BH178" s="211">
        <f>IF(N178="sníž. přenesená",J178,0)</f>
        <v>0</v>
      </c>
      <c r="BI178" s="211">
        <f>IF(N178="nulová",J178,0)</f>
        <v>0</v>
      </c>
      <c r="BJ178" s="18" t="s">
        <v>84</v>
      </c>
      <c r="BK178" s="211">
        <f>ROUND(I178*H178,2)</f>
        <v>0</v>
      </c>
      <c r="BL178" s="18" t="s">
        <v>149</v>
      </c>
      <c r="BM178" s="210" t="s">
        <v>279</v>
      </c>
    </row>
    <row r="179" spans="1:47" s="2" customFormat="1" ht="12">
      <c r="A179" s="39"/>
      <c r="B179" s="40"/>
      <c r="C179" s="41"/>
      <c r="D179" s="212" t="s">
        <v>151</v>
      </c>
      <c r="E179" s="41"/>
      <c r="F179" s="213" t="s">
        <v>265</v>
      </c>
      <c r="G179" s="41"/>
      <c r="H179" s="41"/>
      <c r="I179" s="214"/>
      <c r="J179" s="41"/>
      <c r="K179" s="41"/>
      <c r="L179" s="45"/>
      <c r="M179" s="215"/>
      <c r="N179" s="216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151</v>
      </c>
      <c r="AU179" s="18" t="s">
        <v>86</v>
      </c>
    </row>
    <row r="180" spans="1:65" s="2" customFormat="1" ht="16.5" customHeight="1">
      <c r="A180" s="39"/>
      <c r="B180" s="40"/>
      <c r="C180" s="199" t="s">
        <v>280</v>
      </c>
      <c r="D180" s="199" t="s">
        <v>144</v>
      </c>
      <c r="E180" s="200" t="s">
        <v>281</v>
      </c>
      <c r="F180" s="201" t="s">
        <v>154</v>
      </c>
      <c r="G180" s="202" t="s">
        <v>271</v>
      </c>
      <c r="H180" s="203">
        <v>2</v>
      </c>
      <c r="I180" s="204"/>
      <c r="J180" s="205">
        <f>ROUND(I180*H180,2)</f>
        <v>0</v>
      </c>
      <c r="K180" s="201" t="s">
        <v>148</v>
      </c>
      <c r="L180" s="45"/>
      <c r="M180" s="206" t="s">
        <v>21</v>
      </c>
      <c r="N180" s="207" t="s">
        <v>47</v>
      </c>
      <c r="O180" s="85"/>
      <c r="P180" s="208">
        <f>O180*H180</f>
        <v>0</v>
      </c>
      <c r="Q180" s="208">
        <v>0</v>
      </c>
      <c r="R180" s="208">
        <f>Q180*H180</f>
        <v>0</v>
      </c>
      <c r="S180" s="208">
        <v>0</v>
      </c>
      <c r="T180" s="20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10" t="s">
        <v>149</v>
      </c>
      <c r="AT180" s="210" t="s">
        <v>144</v>
      </c>
      <c r="AU180" s="210" t="s">
        <v>86</v>
      </c>
      <c r="AY180" s="18" t="s">
        <v>143</v>
      </c>
      <c r="BE180" s="211">
        <f>IF(N180="základní",J180,0)</f>
        <v>0</v>
      </c>
      <c r="BF180" s="211">
        <f>IF(N180="snížená",J180,0)</f>
        <v>0</v>
      </c>
      <c r="BG180" s="211">
        <f>IF(N180="zákl. přenesená",J180,0)</f>
        <v>0</v>
      </c>
      <c r="BH180" s="211">
        <f>IF(N180="sníž. přenesená",J180,0)</f>
        <v>0</v>
      </c>
      <c r="BI180" s="211">
        <f>IF(N180="nulová",J180,0)</f>
        <v>0</v>
      </c>
      <c r="BJ180" s="18" t="s">
        <v>84</v>
      </c>
      <c r="BK180" s="211">
        <f>ROUND(I180*H180,2)</f>
        <v>0</v>
      </c>
      <c r="BL180" s="18" t="s">
        <v>149</v>
      </c>
      <c r="BM180" s="210" t="s">
        <v>282</v>
      </c>
    </row>
    <row r="181" spans="1:47" s="2" customFormat="1" ht="12">
      <c r="A181" s="39"/>
      <c r="B181" s="40"/>
      <c r="C181" s="41"/>
      <c r="D181" s="212" t="s">
        <v>151</v>
      </c>
      <c r="E181" s="41"/>
      <c r="F181" s="213" t="s">
        <v>265</v>
      </c>
      <c r="G181" s="41"/>
      <c r="H181" s="41"/>
      <c r="I181" s="214"/>
      <c r="J181" s="41"/>
      <c r="K181" s="41"/>
      <c r="L181" s="45"/>
      <c r="M181" s="215"/>
      <c r="N181" s="216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151</v>
      </c>
      <c r="AU181" s="18" t="s">
        <v>86</v>
      </c>
    </row>
    <row r="182" spans="1:65" s="2" customFormat="1" ht="16.5" customHeight="1">
      <c r="A182" s="39"/>
      <c r="B182" s="40"/>
      <c r="C182" s="199" t="s">
        <v>283</v>
      </c>
      <c r="D182" s="199" t="s">
        <v>144</v>
      </c>
      <c r="E182" s="200" t="s">
        <v>284</v>
      </c>
      <c r="F182" s="201" t="s">
        <v>285</v>
      </c>
      <c r="G182" s="202" t="s">
        <v>271</v>
      </c>
      <c r="H182" s="203">
        <v>1</v>
      </c>
      <c r="I182" s="204"/>
      <c r="J182" s="205">
        <f>ROUND(I182*H182,2)</f>
        <v>0</v>
      </c>
      <c r="K182" s="201" t="s">
        <v>148</v>
      </c>
      <c r="L182" s="45"/>
      <c r="M182" s="206" t="s">
        <v>21</v>
      </c>
      <c r="N182" s="207" t="s">
        <v>47</v>
      </c>
      <c r="O182" s="85"/>
      <c r="P182" s="208">
        <f>O182*H182</f>
        <v>0</v>
      </c>
      <c r="Q182" s="208">
        <v>0</v>
      </c>
      <c r="R182" s="208">
        <f>Q182*H182</f>
        <v>0</v>
      </c>
      <c r="S182" s="208">
        <v>0</v>
      </c>
      <c r="T182" s="209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10" t="s">
        <v>149</v>
      </c>
      <c r="AT182" s="210" t="s">
        <v>144</v>
      </c>
      <c r="AU182" s="210" t="s">
        <v>86</v>
      </c>
      <c r="AY182" s="18" t="s">
        <v>143</v>
      </c>
      <c r="BE182" s="211">
        <f>IF(N182="základní",J182,0)</f>
        <v>0</v>
      </c>
      <c r="BF182" s="211">
        <f>IF(N182="snížená",J182,0)</f>
        <v>0</v>
      </c>
      <c r="BG182" s="211">
        <f>IF(N182="zákl. přenesená",J182,0)</f>
        <v>0</v>
      </c>
      <c r="BH182" s="211">
        <f>IF(N182="sníž. přenesená",J182,0)</f>
        <v>0</v>
      </c>
      <c r="BI182" s="211">
        <f>IF(N182="nulová",J182,0)</f>
        <v>0</v>
      </c>
      <c r="BJ182" s="18" t="s">
        <v>84</v>
      </c>
      <c r="BK182" s="211">
        <f>ROUND(I182*H182,2)</f>
        <v>0</v>
      </c>
      <c r="BL182" s="18" t="s">
        <v>149</v>
      </c>
      <c r="BM182" s="210" t="s">
        <v>286</v>
      </c>
    </row>
    <row r="183" spans="1:47" s="2" customFormat="1" ht="12">
      <c r="A183" s="39"/>
      <c r="B183" s="40"/>
      <c r="C183" s="41"/>
      <c r="D183" s="212" t="s">
        <v>151</v>
      </c>
      <c r="E183" s="41"/>
      <c r="F183" s="213" t="s">
        <v>265</v>
      </c>
      <c r="G183" s="41"/>
      <c r="H183" s="41"/>
      <c r="I183" s="214"/>
      <c r="J183" s="41"/>
      <c r="K183" s="41"/>
      <c r="L183" s="45"/>
      <c r="M183" s="215"/>
      <c r="N183" s="216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151</v>
      </c>
      <c r="AU183" s="18" t="s">
        <v>86</v>
      </c>
    </row>
    <row r="184" spans="1:65" s="2" customFormat="1" ht="16.5" customHeight="1">
      <c r="A184" s="39"/>
      <c r="B184" s="40"/>
      <c r="C184" s="199" t="s">
        <v>287</v>
      </c>
      <c r="D184" s="199" t="s">
        <v>144</v>
      </c>
      <c r="E184" s="200" t="s">
        <v>288</v>
      </c>
      <c r="F184" s="201" t="s">
        <v>289</v>
      </c>
      <c r="G184" s="202" t="s">
        <v>271</v>
      </c>
      <c r="H184" s="203">
        <v>1</v>
      </c>
      <c r="I184" s="204"/>
      <c r="J184" s="205">
        <f>ROUND(I184*H184,2)</f>
        <v>0</v>
      </c>
      <c r="K184" s="201" t="s">
        <v>148</v>
      </c>
      <c r="L184" s="45"/>
      <c r="M184" s="206" t="s">
        <v>21</v>
      </c>
      <c r="N184" s="207" t="s">
        <v>47</v>
      </c>
      <c r="O184" s="85"/>
      <c r="P184" s="208">
        <f>O184*H184</f>
        <v>0</v>
      </c>
      <c r="Q184" s="208">
        <v>0</v>
      </c>
      <c r="R184" s="208">
        <f>Q184*H184</f>
        <v>0</v>
      </c>
      <c r="S184" s="208">
        <v>0</v>
      </c>
      <c r="T184" s="20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10" t="s">
        <v>149</v>
      </c>
      <c r="AT184" s="210" t="s">
        <v>144</v>
      </c>
      <c r="AU184" s="210" t="s">
        <v>86</v>
      </c>
      <c r="AY184" s="18" t="s">
        <v>143</v>
      </c>
      <c r="BE184" s="211">
        <f>IF(N184="základní",J184,0)</f>
        <v>0</v>
      </c>
      <c r="BF184" s="211">
        <f>IF(N184="snížená",J184,0)</f>
        <v>0</v>
      </c>
      <c r="BG184" s="211">
        <f>IF(N184="zákl. přenesená",J184,0)</f>
        <v>0</v>
      </c>
      <c r="BH184" s="211">
        <f>IF(N184="sníž. přenesená",J184,0)</f>
        <v>0</v>
      </c>
      <c r="BI184" s="211">
        <f>IF(N184="nulová",J184,0)</f>
        <v>0</v>
      </c>
      <c r="BJ184" s="18" t="s">
        <v>84</v>
      </c>
      <c r="BK184" s="211">
        <f>ROUND(I184*H184,2)</f>
        <v>0</v>
      </c>
      <c r="BL184" s="18" t="s">
        <v>149</v>
      </c>
      <c r="BM184" s="210" t="s">
        <v>290</v>
      </c>
    </row>
    <row r="185" spans="1:47" s="2" customFormat="1" ht="12">
      <c r="A185" s="39"/>
      <c r="B185" s="40"/>
      <c r="C185" s="41"/>
      <c r="D185" s="212" t="s">
        <v>151</v>
      </c>
      <c r="E185" s="41"/>
      <c r="F185" s="213" t="s">
        <v>265</v>
      </c>
      <c r="G185" s="41"/>
      <c r="H185" s="41"/>
      <c r="I185" s="214"/>
      <c r="J185" s="41"/>
      <c r="K185" s="41"/>
      <c r="L185" s="45"/>
      <c r="M185" s="215"/>
      <c r="N185" s="216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151</v>
      </c>
      <c r="AU185" s="18" t="s">
        <v>86</v>
      </c>
    </row>
    <row r="186" spans="1:65" s="2" customFormat="1" ht="16.5" customHeight="1">
      <c r="A186" s="39"/>
      <c r="B186" s="40"/>
      <c r="C186" s="199" t="s">
        <v>291</v>
      </c>
      <c r="D186" s="199" t="s">
        <v>144</v>
      </c>
      <c r="E186" s="200" t="s">
        <v>292</v>
      </c>
      <c r="F186" s="201" t="s">
        <v>293</v>
      </c>
      <c r="G186" s="202" t="s">
        <v>271</v>
      </c>
      <c r="H186" s="203">
        <v>2</v>
      </c>
      <c r="I186" s="204"/>
      <c r="J186" s="205">
        <f>ROUND(I186*H186,2)</f>
        <v>0</v>
      </c>
      <c r="K186" s="201" t="s">
        <v>148</v>
      </c>
      <c r="L186" s="45"/>
      <c r="M186" s="206" t="s">
        <v>21</v>
      </c>
      <c r="N186" s="207" t="s">
        <v>47</v>
      </c>
      <c r="O186" s="85"/>
      <c r="P186" s="208">
        <f>O186*H186</f>
        <v>0</v>
      </c>
      <c r="Q186" s="208">
        <v>0</v>
      </c>
      <c r="R186" s="208">
        <f>Q186*H186</f>
        <v>0</v>
      </c>
      <c r="S186" s="208">
        <v>0</v>
      </c>
      <c r="T186" s="209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10" t="s">
        <v>149</v>
      </c>
      <c r="AT186" s="210" t="s">
        <v>144</v>
      </c>
      <c r="AU186" s="210" t="s">
        <v>86</v>
      </c>
      <c r="AY186" s="18" t="s">
        <v>143</v>
      </c>
      <c r="BE186" s="211">
        <f>IF(N186="základní",J186,0)</f>
        <v>0</v>
      </c>
      <c r="BF186" s="211">
        <f>IF(N186="snížená",J186,0)</f>
        <v>0</v>
      </c>
      <c r="BG186" s="211">
        <f>IF(N186="zákl. přenesená",J186,0)</f>
        <v>0</v>
      </c>
      <c r="BH186" s="211">
        <f>IF(N186="sníž. přenesená",J186,0)</f>
        <v>0</v>
      </c>
      <c r="BI186" s="211">
        <f>IF(N186="nulová",J186,0)</f>
        <v>0</v>
      </c>
      <c r="BJ186" s="18" t="s">
        <v>84</v>
      </c>
      <c r="BK186" s="211">
        <f>ROUND(I186*H186,2)</f>
        <v>0</v>
      </c>
      <c r="BL186" s="18" t="s">
        <v>149</v>
      </c>
      <c r="BM186" s="210" t="s">
        <v>294</v>
      </c>
    </row>
    <row r="187" spans="1:47" s="2" customFormat="1" ht="12">
      <c r="A187" s="39"/>
      <c r="B187" s="40"/>
      <c r="C187" s="41"/>
      <c r="D187" s="212" t="s">
        <v>151</v>
      </c>
      <c r="E187" s="41"/>
      <c r="F187" s="213" t="s">
        <v>265</v>
      </c>
      <c r="G187" s="41"/>
      <c r="H187" s="41"/>
      <c r="I187" s="214"/>
      <c r="J187" s="41"/>
      <c r="K187" s="41"/>
      <c r="L187" s="45"/>
      <c r="M187" s="215"/>
      <c r="N187" s="216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151</v>
      </c>
      <c r="AU187" s="18" t="s">
        <v>86</v>
      </c>
    </row>
    <row r="188" spans="1:65" s="2" customFormat="1" ht="16.5" customHeight="1">
      <c r="A188" s="39"/>
      <c r="B188" s="40"/>
      <c r="C188" s="199" t="s">
        <v>295</v>
      </c>
      <c r="D188" s="199" t="s">
        <v>144</v>
      </c>
      <c r="E188" s="200" t="s">
        <v>296</v>
      </c>
      <c r="F188" s="201" t="s">
        <v>297</v>
      </c>
      <c r="G188" s="202" t="s">
        <v>271</v>
      </c>
      <c r="H188" s="203">
        <v>2</v>
      </c>
      <c r="I188" s="204"/>
      <c r="J188" s="205">
        <f>ROUND(I188*H188,2)</f>
        <v>0</v>
      </c>
      <c r="K188" s="201" t="s">
        <v>148</v>
      </c>
      <c r="L188" s="45"/>
      <c r="M188" s="206" t="s">
        <v>21</v>
      </c>
      <c r="N188" s="207" t="s">
        <v>47</v>
      </c>
      <c r="O188" s="85"/>
      <c r="P188" s="208">
        <f>O188*H188</f>
        <v>0</v>
      </c>
      <c r="Q188" s="208">
        <v>0</v>
      </c>
      <c r="R188" s="208">
        <f>Q188*H188</f>
        <v>0</v>
      </c>
      <c r="S188" s="208">
        <v>0</v>
      </c>
      <c r="T188" s="209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10" t="s">
        <v>149</v>
      </c>
      <c r="AT188" s="210" t="s">
        <v>144</v>
      </c>
      <c r="AU188" s="210" t="s">
        <v>86</v>
      </c>
      <c r="AY188" s="18" t="s">
        <v>143</v>
      </c>
      <c r="BE188" s="211">
        <f>IF(N188="základní",J188,0)</f>
        <v>0</v>
      </c>
      <c r="BF188" s="211">
        <f>IF(N188="snížená",J188,0)</f>
        <v>0</v>
      </c>
      <c r="BG188" s="211">
        <f>IF(N188="zákl. přenesená",J188,0)</f>
        <v>0</v>
      </c>
      <c r="BH188" s="211">
        <f>IF(N188="sníž. přenesená",J188,0)</f>
        <v>0</v>
      </c>
      <c r="BI188" s="211">
        <f>IF(N188="nulová",J188,0)</f>
        <v>0</v>
      </c>
      <c r="BJ188" s="18" t="s">
        <v>84</v>
      </c>
      <c r="BK188" s="211">
        <f>ROUND(I188*H188,2)</f>
        <v>0</v>
      </c>
      <c r="BL188" s="18" t="s">
        <v>149</v>
      </c>
      <c r="BM188" s="210" t="s">
        <v>298</v>
      </c>
    </row>
    <row r="189" spans="1:47" s="2" customFormat="1" ht="12">
      <c r="A189" s="39"/>
      <c r="B189" s="40"/>
      <c r="C189" s="41"/>
      <c r="D189" s="212" t="s">
        <v>151</v>
      </c>
      <c r="E189" s="41"/>
      <c r="F189" s="213" t="s">
        <v>265</v>
      </c>
      <c r="G189" s="41"/>
      <c r="H189" s="41"/>
      <c r="I189" s="214"/>
      <c r="J189" s="41"/>
      <c r="K189" s="41"/>
      <c r="L189" s="45"/>
      <c r="M189" s="215"/>
      <c r="N189" s="216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151</v>
      </c>
      <c r="AU189" s="18" t="s">
        <v>86</v>
      </c>
    </row>
    <row r="190" spans="1:65" s="2" customFormat="1" ht="16.5" customHeight="1">
      <c r="A190" s="39"/>
      <c r="B190" s="40"/>
      <c r="C190" s="199" t="s">
        <v>299</v>
      </c>
      <c r="D190" s="199" t="s">
        <v>144</v>
      </c>
      <c r="E190" s="200" t="s">
        <v>300</v>
      </c>
      <c r="F190" s="201" t="s">
        <v>301</v>
      </c>
      <c r="G190" s="202" t="s">
        <v>271</v>
      </c>
      <c r="H190" s="203">
        <v>8</v>
      </c>
      <c r="I190" s="204"/>
      <c r="J190" s="205">
        <f>ROUND(I190*H190,2)</f>
        <v>0</v>
      </c>
      <c r="K190" s="201" t="s">
        <v>148</v>
      </c>
      <c r="L190" s="45"/>
      <c r="M190" s="206" t="s">
        <v>21</v>
      </c>
      <c r="N190" s="207" t="s">
        <v>47</v>
      </c>
      <c r="O190" s="85"/>
      <c r="P190" s="208">
        <f>O190*H190</f>
        <v>0</v>
      </c>
      <c r="Q190" s="208">
        <v>0</v>
      </c>
      <c r="R190" s="208">
        <f>Q190*H190</f>
        <v>0</v>
      </c>
      <c r="S190" s="208">
        <v>0</v>
      </c>
      <c r="T190" s="209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10" t="s">
        <v>149</v>
      </c>
      <c r="AT190" s="210" t="s">
        <v>144</v>
      </c>
      <c r="AU190" s="210" t="s">
        <v>86</v>
      </c>
      <c r="AY190" s="18" t="s">
        <v>143</v>
      </c>
      <c r="BE190" s="211">
        <f>IF(N190="základní",J190,0)</f>
        <v>0</v>
      </c>
      <c r="BF190" s="211">
        <f>IF(N190="snížená",J190,0)</f>
        <v>0</v>
      </c>
      <c r="BG190" s="211">
        <f>IF(N190="zákl. přenesená",J190,0)</f>
        <v>0</v>
      </c>
      <c r="BH190" s="211">
        <f>IF(N190="sníž. přenesená",J190,0)</f>
        <v>0</v>
      </c>
      <c r="BI190" s="211">
        <f>IF(N190="nulová",J190,0)</f>
        <v>0</v>
      </c>
      <c r="BJ190" s="18" t="s">
        <v>84</v>
      </c>
      <c r="BK190" s="211">
        <f>ROUND(I190*H190,2)</f>
        <v>0</v>
      </c>
      <c r="BL190" s="18" t="s">
        <v>149</v>
      </c>
      <c r="BM190" s="210" t="s">
        <v>302</v>
      </c>
    </row>
    <row r="191" spans="1:47" s="2" customFormat="1" ht="12">
      <c r="A191" s="39"/>
      <c r="B191" s="40"/>
      <c r="C191" s="41"/>
      <c r="D191" s="212" t="s">
        <v>151</v>
      </c>
      <c r="E191" s="41"/>
      <c r="F191" s="213" t="s">
        <v>265</v>
      </c>
      <c r="G191" s="41"/>
      <c r="H191" s="41"/>
      <c r="I191" s="214"/>
      <c r="J191" s="41"/>
      <c r="K191" s="41"/>
      <c r="L191" s="45"/>
      <c r="M191" s="215"/>
      <c r="N191" s="216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151</v>
      </c>
      <c r="AU191" s="18" t="s">
        <v>86</v>
      </c>
    </row>
    <row r="192" spans="1:63" s="12" customFormat="1" ht="22.8" customHeight="1">
      <c r="A192" s="12"/>
      <c r="B192" s="185"/>
      <c r="C192" s="186"/>
      <c r="D192" s="187" t="s">
        <v>75</v>
      </c>
      <c r="E192" s="217" t="s">
        <v>303</v>
      </c>
      <c r="F192" s="217" t="s">
        <v>146</v>
      </c>
      <c r="G192" s="186"/>
      <c r="H192" s="186"/>
      <c r="I192" s="189"/>
      <c r="J192" s="218">
        <f>BK192</f>
        <v>0</v>
      </c>
      <c r="K192" s="186"/>
      <c r="L192" s="191"/>
      <c r="M192" s="192"/>
      <c r="N192" s="193"/>
      <c r="O192" s="193"/>
      <c r="P192" s="194">
        <f>SUM(P193:P204)</f>
        <v>0</v>
      </c>
      <c r="Q192" s="193"/>
      <c r="R192" s="194">
        <f>SUM(R193:R204)</f>
        <v>0</v>
      </c>
      <c r="S192" s="193"/>
      <c r="T192" s="195">
        <f>SUM(T193:T204)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196" t="s">
        <v>84</v>
      </c>
      <c r="AT192" s="197" t="s">
        <v>75</v>
      </c>
      <c r="AU192" s="197" t="s">
        <v>84</v>
      </c>
      <c r="AY192" s="196" t="s">
        <v>143</v>
      </c>
      <c r="BK192" s="198">
        <f>SUM(BK193:BK204)</f>
        <v>0</v>
      </c>
    </row>
    <row r="193" spans="1:65" s="2" customFormat="1" ht="16.5" customHeight="1">
      <c r="A193" s="39"/>
      <c r="B193" s="40"/>
      <c r="C193" s="199" t="s">
        <v>304</v>
      </c>
      <c r="D193" s="199" t="s">
        <v>144</v>
      </c>
      <c r="E193" s="200" t="s">
        <v>305</v>
      </c>
      <c r="F193" s="201" t="s">
        <v>306</v>
      </c>
      <c r="G193" s="202" t="s">
        <v>147</v>
      </c>
      <c r="H193" s="203">
        <v>1</v>
      </c>
      <c r="I193" s="204"/>
      <c r="J193" s="205">
        <f>ROUND(I193*H193,2)</f>
        <v>0</v>
      </c>
      <c r="K193" s="201" t="s">
        <v>148</v>
      </c>
      <c r="L193" s="45"/>
      <c r="M193" s="206" t="s">
        <v>21</v>
      </c>
      <c r="N193" s="207" t="s">
        <v>47</v>
      </c>
      <c r="O193" s="85"/>
      <c r="P193" s="208">
        <f>O193*H193</f>
        <v>0</v>
      </c>
      <c r="Q193" s="208">
        <v>0</v>
      </c>
      <c r="R193" s="208">
        <f>Q193*H193</f>
        <v>0</v>
      </c>
      <c r="S193" s="208">
        <v>0</v>
      </c>
      <c r="T193" s="209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10" t="s">
        <v>149</v>
      </c>
      <c r="AT193" s="210" t="s">
        <v>144</v>
      </c>
      <c r="AU193" s="210" t="s">
        <v>86</v>
      </c>
      <c r="AY193" s="18" t="s">
        <v>143</v>
      </c>
      <c r="BE193" s="211">
        <f>IF(N193="základní",J193,0)</f>
        <v>0</v>
      </c>
      <c r="BF193" s="211">
        <f>IF(N193="snížená",J193,0)</f>
        <v>0</v>
      </c>
      <c r="BG193" s="211">
        <f>IF(N193="zákl. přenesená",J193,0)</f>
        <v>0</v>
      </c>
      <c r="BH193" s="211">
        <f>IF(N193="sníž. přenesená",J193,0)</f>
        <v>0</v>
      </c>
      <c r="BI193" s="211">
        <f>IF(N193="nulová",J193,0)</f>
        <v>0</v>
      </c>
      <c r="BJ193" s="18" t="s">
        <v>84</v>
      </c>
      <c r="BK193" s="211">
        <f>ROUND(I193*H193,2)</f>
        <v>0</v>
      </c>
      <c r="BL193" s="18" t="s">
        <v>149</v>
      </c>
      <c r="BM193" s="210" t="s">
        <v>307</v>
      </c>
    </row>
    <row r="194" spans="1:47" s="2" customFormat="1" ht="12">
      <c r="A194" s="39"/>
      <c r="B194" s="40"/>
      <c r="C194" s="41"/>
      <c r="D194" s="212" t="s">
        <v>151</v>
      </c>
      <c r="E194" s="41"/>
      <c r="F194" s="213" t="s">
        <v>152</v>
      </c>
      <c r="G194" s="41"/>
      <c r="H194" s="41"/>
      <c r="I194" s="214"/>
      <c r="J194" s="41"/>
      <c r="K194" s="41"/>
      <c r="L194" s="45"/>
      <c r="M194" s="215"/>
      <c r="N194" s="216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151</v>
      </c>
      <c r="AU194" s="18" t="s">
        <v>86</v>
      </c>
    </row>
    <row r="195" spans="1:65" s="2" customFormat="1" ht="16.5" customHeight="1">
      <c r="A195" s="39"/>
      <c r="B195" s="40"/>
      <c r="C195" s="199" t="s">
        <v>308</v>
      </c>
      <c r="D195" s="199" t="s">
        <v>144</v>
      </c>
      <c r="E195" s="200" t="s">
        <v>309</v>
      </c>
      <c r="F195" s="201" t="s">
        <v>310</v>
      </c>
      <c r="G195" s="202" t="s">
        <v>147</v>
      </c>
      <c r="H195" s="203">
        <v>3</v>
      </c>
      <c r="I195" s="204"/>
      <c r="J195" s="205">
        <f>ROUND(I195*H195,2)</f>
        <v>0</v>
      </c>
      <c r="K195" s="201" t="s">
        <v>148</v>
      </c>
      <c r="L195" s="45"/>
      <c r="M195" s="206" t="s">
        <v>21</v>
      </c>
      <c r="N195" s="207" t="s">
        <v>47</v>
      </c>
      <c r="O195" s="85"/>
      <c r="P195" s="208">
        <f>O195*H195</f>
        <v>0</v>
      </c>
      <c r="Q195" s="208">
        <v>0</v>
      </c>
      <c r="R195" s="208">
        <f>Q195*H195</f>
        <v>0</v>
      </c>
      <c r="S195" s="208">
        <v>0</v>
      </c>
      <c r="T195" s="209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10" t="s">
        <v>149</v>
      </c>
      <c r="AT195" s="210" t="s">
        <v>144</v>
      </c>
      <c r="AU195" s="210" t="s">
        <v>86</v>
      </c>
      <c r="AY195" s="18" t="s">
        <v>143</v>
      </c>
      <c r="BE195" s="211">
        <f>IF(N195="základní",J195,0)</f>
        <v>0</v>
      </c>
      <c r="BF195" s="211">
        <f>IF(N195="snížená",J195,0)</f>
        <v>0</v>
      </c>
      <c r="BG195" s="211">
        <f>IF(N195="zákl. přenesená",J195,0)</f>
        <v>0</v>
      </c>
      <c r="BH195" s="211">
        <f>IF(N195="sníž. přenesená",J195,0)</f>
        <v>0</v>
      </c>
      <c r="BI195" s="211">
        <f>IF(N195="nulová",J195,0)</f>
        <v>0</v>
      </c>
      <c r="BJ195" s="18" t="s">
        <v>84</v>
      </c>
      <c r="BK195" s="211">
        <f>ROUND(I195*H195,2)</f>
        <v>0</v>
      </c>
      <c r="BL195" s="18" t="s">
        <v>149</v>
      </c>
      <c r="BM195" s="210" t="s">
        <v>311</v>
      </c>
    </row>
    <row r="196" spans="1:47" s="2" customFormat="1" ht="12">
      <c r="A196" s="39"/>
      <c r="B196" s="40"/>
      <c r="C196" s="41"/>
      <c r="D196" s="212" t="s">
        <v>151</v>
      </c>
      <c r="E196" s="41"/>
      <c r="F196" s="213" t="s">
        <v>152</v>
      </c>
      <c r="G196" s="41"/>
      <c r="H196" s="41"/>
      <c r="I196" s="214"/>
      <c r="J196" s="41"/>
      <c r="K196" s="41"/>
      <c r="L196" s="45"/>
      <c r="M196" s="215"/>
      <c r="N196" s="216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151</v>
      </c>
      <c r="AU196" s="18" t="s">
        <v>86</v>
      </c>
    </row>
    <row r="197" spans="1:65" s="2" customFormat="1" ht="16.5" customHeight="1">
      <c r="A197" s="39"/>
      <c r="B197" s="40"/>
      <c r="C197" s="199" t="s">
        <v>312</v>
      </c>
      <c r="D197" s="199" t="s">
        <v>144</v>
      </c>
      <c r="E197" s="200" t="s">
        <v>313</v>
      </c>
      <c r="F197" s="201" t="s">
        <v>314</v>
      </c>
      <c r="G197" s="202" t="s">
        <v>147</v>
      </c>
      <c r="H197" s="203">
        <v>1</v>
      </c>
      <c r="I197" s="204"/>
      <c r="J197" s="205">
        <f>ROUND(I197*H197,2)</f>
        <v>0</v>
      </c>
      <c r="K197" s="201" t="s">
        <v>148</v>
      </c>
      <c r="L197" s="45"/>
      <c r="M197" s="206" t="s">
        <v>21</v>
      </c>
      <c r="N197" s="207" t="s">
        <v>47</v>
      </c>
      <c r="O197" s="85"/>
      <c r="P197" s="208">
        <f>O197*H197</f>
        <v>0</v>
      </c>
      <c r="Q197" s="208">
        <v>0</v>
      </c>
      <c r="R197" s="208">
        <f>Q197*H197</f>
        <v>0</v>
      </c>
      <c r="S197" s="208">
        <v>0</v>
      </c>
      <c r="T197" s="209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10" t="s">
        <v>149</v>
      </c>
      <c r="AT197" s="210" t="s">
        <v>144</v>
      </c>
      <c r="AU197" s="210" t="s">
        <v>86</v>
      </c>
      <c r="AY197" s="18" t="s">
        <v>143</v>
      </c>
      <c r="BE197" s="211">
        <f>IF(N197="základní",J197,0)</f>
        <v>0</v>
      </c>
      <c r="BF197" s="211">
        <f>IF(N197="snížená",J197,0)</f>
        <v>0</v>
      </c>
      <c r="BG197" s="211">
        <f>IF(N197="zákl. přenesená",J197,0)</f>
        <v>0</v>
      </c>
      <c r="BH197" s="211">
        <f>IF(N197="sníž. přenesená",J197,0)</f>
        <v>0</v>
      </c>
      <c r="BI197" s="211">
        <f>IF(N197="nulová",J197,0)</f>
        <v>0</v>
      </c>
      <c r="BJ197" s="18" t="s">
        <v>84</v>
      </c>
      <c r="BK197" s="211">
        <f>ROUND(I197*H197,2)</f>
        <v>0</v>
      </c>
      <c r="BL197" s="18" t="s">
        <v>149</v>
      </c>
      <c r="BM197" s="210" t="s">
        <v>315</v>
      </c>
    </row>
    <row r="198" spans="1:47" s="2" customFormat="1" ht="12">
      <c r="A198" s="39"/>
      <c r="B198" s="40"/>
      <c r="C198" s="41"/>
      <c r="D198" s="212" t="s">
        <v>151</v>
      </c>
      <c r="E198" s="41"/>
      <c r="F198" s="213" t="s">
        <v>152</v>
      </c>
      <c r="G198" s="41"/>
      <c r="H198" s="41"/>
      <c r="I198" s="214"/>
      <c r="J198" s="41"/>
      <c r="K198" s="41"/>
      <c r="L198" s="45"/>
      <c r="M198" s="215"/>
      <c r="N198" s="216"/>
      <c r="O198" s="85"/>
      <c r="P198" s="85"/>
      <c r="Q198" s="85"/>
      <c r="R198" s="85"/>
      <c r="S198" s="85"/>
      <c r="T198" s="86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151</v>
      </c>
      <c r="AU198" s="18" t="s">
        <v>86</v>
      </c>
    </row>
    <row r="199" spans="1:65" s="2" customFormat="1" ht="16.5" customHeight="1">
      <c r="A199" s="39"/>
      <c r="B199" s="40"/>
      <c r="C199" s="199" t="s">
        <v>316</v>
      </c>
      <c r="D199" s="199" t="s">
        <v>144</v>
      </c>
      <c r="E199" s="200" t="s">
        <v>317</v>
      </c>
      <c r="F199" s="201" t="s">
        <v>318</v>
      </c>
      <c r="G199" s="202" t="s">
        <v>147</v>
      </c>
      <c r="H199" s="203">
        <v>1</v>
      </c>
      <c r="I199" s="204"/>
      <c r="J199" s="205">
        <f>ROUND(I199*H199,2)</f>
        <v>0</v>
      </c>
      <c r="K199" s="201" t="s">
        <v>148</v>
      </c>
      <c r="L199" s="45"/>
      <c r="M199" s="206" t="s">
        <v>21</v>
      </c>
      <c r="N199" s="207" t="s">
        <v>47</v>
      </c>
      <c r="O199" s="85"/>
      <c r="P199" s="208">
        <f>O199*H199</f>
        <v>0</v>
      </c>
      <c r="Q199" s="208">
        <v>0</v>
      </c>
      <c r="R199" s="208">
        <f>Q199*H199</f>
        <v>0</v>
      </c>
      <c r="S199" s="208">
        <v>0</v>
      </c>
      <c r="T199" s="209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10" t="s">
        <v>149</v>
      </c>
      <c r="AT199" s="210" t="s">
        <v>144</v>
      </c>
      <c r="AU199" s="210" t="s">
        <v>86</v>
      </c>
      <c r="AY199" s="18" t="s">
        <v>143</v>
      </c>
      <c r="BE199" s="211">
        <f>IF(N199="základní",J199,0)</f>
        <v>0</v>
      </c>
      <c r="BF199" s="211">
        <f>IF(N199="snížená",J199,0)</f>
        <v>0</v>
      </c>
      <c r="BG199" s="211">
        <f>IF(N199="zákl. přenesená",J199,0)</f>
        <v>0</v>
      </c>
      <c r="BH199" s="211">
        <f>IF(N199="sníž. přenesená",J199,0)</f>
        <v>0</v>
      </c>
      <c r="BI199" s="211">
        <f>IF(N199="nulová",J199,0)</f>
        <v>0</v>
      </c>
      <c r="BJ199" s="18" t="s">
        <v>84</v>
      </c>
      <c r="BK199" s="211">
        <f>ROUND(I199*H199,2)</f>
        <v>0</v>
      </c>
      <c r="BL199" s="18" t="s">
        <v>149</v>
      </c>
      <c r="BM199" s="210" t="s">
        <v>319</v>
      </c>
    </row>
    <row r="200" spans="1:47" s="2" customFormat="1" ht="12">
      <c r="A200" s="39"/>
      <c r="B200" s="40"/>
      <c r="C200" s="41"/>
      <c r="D200" s="212" t="s">
        <v>151</v>
      </c>
      <c r="E200" s="41"/>
      <c r="F200" s="213" t="s">
        <v>152</v>
      </c>
      <c r="G200" s="41"/>
      <c r="H200" s="41"/>
      <c r="I200" s="214"/>
      <c r="J200" s="41"/>
      <c r="K200" s="41"/>
      <c r="L200" s="45"/>
      <c r="M200" s="215"/>
      <c r="N200" s="216"/>
      <c r="O200" s="85"/>
      <c r="P200" s="85"/>
      <c r="Q200" s="85"/>
      <c r="R200" s="85"/>
      <c r="S200" s="85"/>
      <c r="T200" s="86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151</v>
      </c>
      <c r="AU200" s="18" t="s">
        <v>86</v>
      </c>
    </row>
    <row r="201" spans="1:65" s="2" customFormat="1" ht="16.5" customHeight="1">
      <c r="A201" s="39"/>
      <c r="B201" s="40"/>
      <c r="C201" s="199" t="s">
        <v>320</v>
      </c>
      <c r="D201" s="199" t="s">
        <v>144</v>
      </c>
      <c r="E201" s="200" t="s">
        <v>321</v>
      </c>
      <c r="F201" s="201" t="s">
        <v>322</v>
      </c>
      <c r="G201" s="202" t="s">
        <v>147</v>
      </c>
      <c r="H201" s="203">
        <v>1</v>
      </c>
      <c r="I201" s="204"/>
      <c r="J201" s="205">
        <f>ROUND(I201*H201,2)</f>
        <v>0</v>
      </c>
      <c r="K201" s="201" t="s">
        <v>148</v>
      </c>
      <c r="L201" s="45"/>
      <c r="M201" s="206" t="s">
        <v>21</v>
      </c>
      <c r="N201" s="207" t="s">
        <v>47</v>
      </c>
      <c r="O201" s="85"/>
      <c r="P201" s="208">
        <f>O201*H201</f>
        <v>0</v>
      </c>
      <c r="Q201" s="208">
        <v>0</v>
      </c>
      <c r="R201" s="208">
        <f>Q201*H201</f>
        <v>0</v>
      </c>
      <c r="S201" s="208">
        <v>0</v>
      </c>
      <c r="T201" s="209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10" t="s">
        <v>149</v>
      </c>
      <c r="AT201" s="210" t="s">
        <v>144</v>
      </c>
      <c r="AU201" s="210" t="s">
        <v>86</v>
      </c>
      <c r="AY201" s="18" t="s">
        <v>143</v>
      </c>
      <c r="BE201" s="211">
        <f>IF(N201="základní",J201,0)</f>
        <v>0</v>
      </c>
      <c r="BF201" s="211">
        <f>IF(N201="snížená",J201,0)</f>
        <v>0</v>
      </c>
      <c r="BG201" s="211">
        <f>IF(N201="zákl. přenesená",J201,0)</f>
        <v>0</v>
      </c>
      <c r="BH201" s="211">
        <f>IF(N201="sníž. přenesená",J201,0)</f>
        <v>0</v>
      </c>
      <c r="BI201" s="211">
        <f>IF(N201="nulová",J201,0)</f>
        <v>0</v>
      </c>
      <c r="BJ201" s="18" t="s">
        <v>84</v>
      </c>
      <c r="BK201" s="211">
        <f>ROUND(I201*H201,2)</f>
        <v>0</v>
      </c>
      <c r="BL201" s="18" t="s">
        <v>149</v>
      </c>
      <c r="BM201" s="210" t="s">
        <v>323</v>
      </c>
    </row>
    <row r="202" spans="1:47" s="2" customFormat="1" ht="12">
      <c r="A202" s="39"/>
      <c r="B202" s="40"/>
      <c r="C202" s="41"/>
      <c r="D202" s="212" t="s">
        <v>151</v>
      </c>
      <c r="E202" s="41"/>
      <c r="F202" s="213" t="s">
        <v>152</v>
      </c>
      <c r="G202" s="41"/>
      <c r="H202" s="41"/>
      <c r="I202" s="214"/>
      <c r="J202" s="41"/>
      <c r="K202" s="41"/>
      <c r="L202" s="45"/>
      <c r="M202" s="215"/>
      <c r="N202" s="216"/>
      <c r="O202" s="85"/>
      <c r="P202" s="85"/>
      <c r="Q202" s="85"/>
      <c r="R202" s="85"/>
      <c r="S202" s="85"/>
      <c r="T202" s="86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151</v>
      </c>
      <c r="AU202" s="18" t="s">
        <v>86</v>
      </c>
    </row>
    <row r="203" spans="1:65" s="2" customFormat="1" ht="16.5" customHeight="1">
      <c r="A203" s="39"/>
      <c r="B203" s="40"/>
      <c r="C203" s="199" t="s">
        <v>324</v>
      </c>
      <c r="D203" s="199" t="s">
        <v>144</v>
      </c>
      <c r="E203" s="200" t="s">
        <v>325</v>
      </c>
      <c r="F203" s="201" t="s">
        <v>326</v>
      </c>
      <c r="G203" s="202" t="s">
        <v>263</v>
      </c>
      <c r="H203" s="203">
        <v>1</v>
      </c>
      <c r="I203" s="204"/>
      <c r="J203" s="205">
        <f>ROUND(I203*H203,2)</f>
        <v>0</v>
      </c>
      <c r="K203" s="201" t="s">
        <v>148</v>
      </c>
      <c r="L203" s="45"/>
      <c r="M203" s="206" t="s">
        <v>21</v>
      </c>
      <c r="N203" s="207" t="s">
        <v>47</v>
      </c>
      <c r="O203" s="85"/>
      <c r="P203" s="208">
        <f>O203*H203</f>
        <v>0</v>
      </c>
      <c r="Q203" s="208">
        <v>0</v>
      </c>
      <c r="R203" s="208">
        <f>Q203*H203</f>
        <v>0</v>
      </c>
      <c r="S203" s="208">
        <v>0</v>
      </c>
      <c r="T203" s="209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10" t="s">
        <v>149</v>
      </c>
      <c r="AT203" s="210" t="s">
        <v>144</v>
      </c>
      <c r="AU203" s="210" t="s">
        <v>86</v>
      </c>
      <c r="AY203" s="18" t="s">
        <v>143</v>
      </c>
      <c r="BE203" s="211">
        <f>IF(N203="základní",J203,0)</f>
        <v>0</v>
      </c>
      <c r="BF203" s="211">
        <f>IF(N203="snížená",J203,0)</f>
        <v>0</v>
      </c>
      <c r="BG203" s="211">
        <f>IF(N203="zákl. přenesená",J203,0)</f>
        <v>0</v>
      </c>
      <c r="BH203" s="211">
        <f>IF(N203="sníž. přenesená",J203,0)</f>
        <v>0</v>
      </c>
      <c r="BI203" s="211">
        <f>IF(N203="nulová",J203,0)</f>
        <v>0</v>
      </c>
      <c r="BJ203" s="18" t="s">
        <v>84</v>
      </c>
      <c r="BK203" s="211">
        <f>ROUND(I203*H203,2)</f>
        <v>0</v>
      </c>
      <c r="BL203" s="18" t="s">
        <v>149</v>
      </c>
      <c r="BM203" s="210" t="s">
        <v>327</v>
      </c>
    </row>
    <row r="204" spans="1:47" s="2" customFormat="1" ht="12">
      <c r="A204" s="39"/>
      <c r="B204" s="40"/>
      <c r="C204" s="41"/>
      <c r="D204" s="212" t="s">
        <v>151</v>
      </c>
      <c r="E204" s="41"/>
      <c r="F204" s="213" t="s">
        <v>265</v>
      </c>
      <c r="G204" s="41"/>
      <c r="H204" s="41"/>
      <c r="I204" s="214"/>
      <c r="J204" s="41"/>
      <c r="K204" s="41"/>
      <c r="L204" s="45"/>
      <c r="M204" s="215"/>
      <c r="N204" s="216"/>
      <c r="O204" s="85"/>
      <c r="P204" s="85"/>
      <c r="Q204" s="85"/>
      <c r="R204" s="85"/>
      <c r="S204" s="85"/>
      <c r="T204" s="86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151</v>
      </c>
      <c r="AU204" s="18" t="s">
        <v>86</v>
      </c>
    </row>
    <row r="205" spans="1:63" s="12" customFormat="1" ht="22.8" customHeight="1">
      <c r="A205" s="12"/>
      <c r="B205" s="185"/>
      <c r="C205" s="186"/>
      <c r="D205" s="187" t="s">
        <v>75</v>
      </c>
      <c r="E205" s="217" t="s">
        <v>328</v>
      </c>
      <c r="F205" s="217" t="s">
        <v>154</v>
      </c>
      <c r="G205" s="186"/>
      <c r="H205" s="186"/>
      <c r="I205" s="189"/>
      <c r="J205" s="218">
        <f>BK205</f>
        <v>0</v>
      </c>
      <c r="K205" s="186"/>
      <c r="L205" s="191"/>
      <c r="M205" s="192"/>
      <c r="N205" s="193"/>
      <c r="O205" s="193"/>
      <c r="P205" s="194">
        <f>SUM(P206:P215)</f>
        <v>0</v>
      </c>
      <c r="Q205" s="193"/>
      <c r="R205" s="194">
        <f>SUM(R206:R215)</f>
        <v>0</v>
      </c>
      <c r="S205" s="193"/>
      <c r="T205" s="195">
        <f>SUM(T206:T215)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196" t="s">
        <v>84</v>
      </c>
      <c r="AT205" s="197" t="s">
        <v>75</v>
      </c>
      <c r="AU205" s="197" t="s">
        <v>84</v>
      </c>
      <c r="AY205" s="196" t="s">
        <v>143</v>
      </c>
      <c r="BK205" s="198">
        <f>SUM(BK206:BK215)</f>
        <v>0</v>
      </c>
    </row>
    <row r="206" spans="1:65" s="2" customFormat="1" ht="16.5" customHeight="1">
      <c r="A206" s="39"/>
      <c r="B206" s="40"/>
      <c r="C206" s="199" t="s">
        <v>329</v>
      </c>
      <c r="D206" s="199" t="s">
        <v>144</v>
      </c>
      <c r="E206" s="200" t="s">
        <v>330</v>
      </c>
      <c r="F206" s="201" t="s">
        <v>310</v>
      </c>
      <c r="G206" s="202" t="s">
        <v>147</v>
      </c>
      <c r="H206" s="203">
        <v>3</v>
      </c>
      <c r="I206" s="204"/>
      <c r="J206" s="205">
        <f>ROUND(I206*H206,2)</f>
        <v>0</v>
      </c>
      <c r="K206" s="201" t="s">
        <v>148</v>
      </c>
      <c r="L206" s="45"/>
      <c r="M206" s="206" t="s">
        <v>21</v>
      </c>
      <c r="N206" s="207" t="s">
        <v>47</v>
      </c>
      <c r="O206" s="85"/>
      <c r="P206" s="208">
        <f>O206*H206</f>
        <v>0</v>
      </c>
      <c r="Q206" s="208">
        <v>0</v>
      </c>
      <c r="R206" s="208">
        <f>Q206*H206</f>
        <v>0</v>
      </c>
      <c r="S206" s="208">
        <v>0</v>
      </c>
      <c r="T206" s="209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10" t="s">
        <v>149</v>
      </c>
      <c r="AT206" s="210" t="s">
        <v>144</v>
      </c>
      <c r="AU206" s="210" t="s">
        <v>86</v>
      </c>
      <c r="AY206" s="18" t="s">
        <v>143</v>
      </c>
      <c r="BE206" s="211">
        <f>IF(N206="základní",J206,0)</f>
        <v>0</v>
      </c>
      <c r="BF206" s="211">
        <f>IF(N206="snížená",J206,0)</f>
        <v>0</v>
      </c>
      <c r="BG206" s="211">
        <f>IF(N206="zákl. přenesená",J206,0)</f>
        <v>0</v>
      </c>
      <c r="BH206" s="211">
        <f>IF(N206="sníž. přenesená",J206,0)</f>
        <v>0</v>
      </c>
      <c r="BI206" s="211">
        <f>IF(N206="nulová",J206,0)</f>
        <v>0</v>
      </c>
      <c r="BJ206" s="18" t="s">
        <v>84</v>
      </c>
      <c r="BK206" s="211">
        <f>ROUND(I206*H206,2)</f>
        <v>0</v>
      </c>
      <c r="BL206" s="18" t="s">
        <v>149</v>
      </c>
      <c r="BM206" s="210" t="s">
        <v>331</v>
      </c>
    </row>
    <row r="207" spans="1:47" s="2" customFormat="1" ht="12">
      <c r="A207" s="39"/>
      <c r="B207" s="40"/>
      <c r="C207" s="41"/>
      <c r="D207" s="212" t="s">
        <v>151</v>
      </c>
      <c r="E207" s="41"/>
      <c r="F207" s="213" t="s">
        <v>152</v>
      </c>
      <c r="G207" s="41"/>
      <c r="H207" s="41"/>
      <c r="I207" s="214"/>
      <c r="J207" s="41"/>
      <c r="K207" s="41"/>
      <c r="L207" s="45"/>
      <c r="M207" s="215"/>
      <c r="N207" s="216"/>
      <c r="O207" s="85"/>
      <c r="P207" s="85"/>
      <c r="Q207" s="85"/>
      <c r="R207" s="85"/>
      <c r="S207" s="85"/>
      <c r="T207" s="86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151</v>
      </c>
      <c r="AU207" s="18" t="s">
        <v>86</v>
      </c>
    </row>
    <row r="208" spans="1:65" s="2" customFormat="1" ht="16.5" customHeight="1">
      <c r="A208" s="39"/>
      <c r="B208" s="40"/>
      <c r="C208" s="199" t="s">
        <v>332</v>
      </c>
      <c r="D208" s="199" t="s">
        <v>144</v>
      </c>
      <c r="E208" s="200" t="s">
        <v>333</v>
      </c>
      <c r="F208" s="201" t="s">
        <v>314</v>
      </c>
      <c r="G208" s="202" t="s">
        <v>147</v>
      </c>
      <c r="H208" s="203">
        <v>1</v>
      </c>
      <c r="I208" s="204"/>
      <c r="J208" s="205">
        <f>ROUND(I208*H208,2)</f>
        <v>0</v>
      </c>
      <c r="K208" s="201" t="s">
        <v>148</v>
      </c>
      <c r="L208" s="45"/>
      <c r="M208" s="206" t="s">
        <v>21</v>
      </c>
      <c r="N208" s="207" t="s">
        <v>47</v>
      </c>
      <c r="O208" s="85"/>
      <c r="P208" s="208">
        <f>O208*H208</f>
        <v>0</v>
      </c>
      <c r="Q208" s="208">
        <v>0</v>
      </c>
      <c r="R208" s="208">
        <f>Q208*H208</f>
        <v>0</v>
      </c>
      <c r="S208" s="208">
        <v>0</v>
      </c>
      <c r="T208" s="209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10" t="s">
        <v>149</v>
      </c>
      <c r="AT208" s="210" t="s">
        <v>144</v>
      </c>
      <c r="AU208" s="210" t="s">
        <v>86</v>
      </c>
      <c r="AY208" s="18" t="s">
        <v>143</v>
      </c>
      <c r="BE208" s="211">
        <f>IF(N208="základní",J208,0)</f>
        <v>0</v>
      </c>
      <c r="BF208" s="211">
        <f>IF(N208="snížená",J208,0)</f>
        <v>0</v>
      </c>
      <c r="BG208" s="211">
        <f>IF(N208="zákl. přenesená",J208,0)</f>
        <v>0</v>
      </c>
      <c r="BH208" s="211">
        <f>IF(N208="sníž. přenesená",J208,0)</f>
        <v>0</v>
      </c>
      <c r="BI208" s="211">
        <f>IF(N208="nulová",J208,0)</f>
        <v>0</v>
      </c>
      <c r="BJ208" s="18" t="s">
        <v>84</v>
      </c>
      <c r="BK208" s="211">
        <f>ROUND(I208*H208,2)</f>
        <v>0</v>
      </c>
      <c r="BL208" s="18" t="s">
        <v>149</v>
      </c>
      <c r="BM208" s="210" t="s">
        <v>334</v>
      </c>
    </row>
    <row r="209" spans="1:47" s="2" customFormat="1" ht="12">
      <c r="A209" s="39"/>
      <c r="B209" s="40"/>
      <c r="C209" s="41"/>
      <c r="D209" s="212" t="s">
        <v>151</v>
      </c>
      <c r="E209" s="41"/>
      <c r="F209" s="213" t="s">
        <v>152</v>
      </c>
      <c r="G209" s="41"/>
      <c r="H209" s="41"/>
      <c r="I209" s="214"/>
      <c r="J209" s="41"/>
      <c r="K209" s="41"/>
      <c r="L209" s="45"/>
      <c r="M209" s="215"/>
      <c r="N209" s="216"/>
      <c r="O209" s="85"/>
      <c r="P209" s="85"/>
      <c r="Q209" s="85"/>
      <c r="R209" s="85"/>
      <c r="S209" s="85"/>
      <c r="T209" s="86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151</v>
      </c>
      <c r="AU209" s="18" t="s">
        <v>86</v>
      </c>
    </row>
    <row r="210" spans="1:65" s="2" customFormat="1" ht="16.5" customHeight="1">
      <c r="A210" s="39"/>
      <c r="B210" s="40"/>
      <c r="C210" s="199" t="s">
        <v>335</v>
      </c>
      <c r="D210" s="199" t="s">
        <v>144</v>
      </c>
      <c r="E210" s="200" t="s">
        <v>336</v>
      </c>
      <c r="F210" s="201" t="s">
        <v>318</v>
      </c>
      <c r="G210" s="202" t="s">
        <v>147</v>
      </c>
      <c r="H210" s="203">
        <v>1</v>
      </c>
      <c r="I210" s="204"/>
      <c r="J210" s="205">
        <f>ROUND(I210*H210,2)</f>
        <v>0</v>
      </c>
      <c r="K210" s="201" t="s">
        <v>148</v>
      </c>
      <c r="L210" s="45"/>
      <c r="M210" s="206" t="s">
        <v>21</v>
      </c>
      <c r="N210" s="207" t="s">
        <v>47</v>
      </c>
      <c r="O210" s="85"/>
      <c r="P210" s="208">
        <f>O210*H210</f>
        <v>0</v>
      </c>
      <c r="Q210" s="208">
        <v>0</v>
      </c>
      <c r="R210" s="208">
        <f>Q210*H210</f>
        <v>0</v>
      </c>
      <c r="S210" s="208">
        <v>0</v>
      </c>
      <c r="T210" s="209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10" t="s">
        <v>149</v>
      </c>
      <c r="AT210" s="210" t="s">
        <v>144</v>
      </c>
      <c r="AU210" s="210" t="s">
        <v>86</v>
      </c>
      <c r="AY210" s="18" t="s">
        <v>143</v>
      </c>
      <c r="BE210" s="211">
        <f>IF(N210="základní",J210,0)</f>
        <v>0</v>
      </c>
      <c r="BF210" s="211">
        <f>IF(N210="snížená",J210,0)</f>
        <v>0</v>
      </c>
      <c r="BG210" s="211">
        <f>IF(N210="zákl. přenesená",J210,0)</f>
        <v>0</v>
      </c>
      <c r="BH210" s="211">
        <f>IF(N210="sníž. přenesená",J210,0)</f>
        <v>0</v>
      </c>
      <c r="BI210" s="211">
        <f>IF(N210="nulová",J210,0)</f>
        <v>0</v>
      </c>
      <c r="BJ210" s="18" t="s">
        <v>84</v>
      </c>
      <c r="BK210" s="211">
        <f>ROUND(I210*H210,2)</f>
        <v>0</v>
      </c>
      <c r="BL210" s="18" t="s">
        <v>149</v>
      </c>
      <c r="BM210" s="210" t="s">
        <v>337</v>
      </c>
    </row>
    <row r="211" spans="1:47" s="2" customFormat="1" ht="12">
      <c r="A211" s="39"/>
      <c r="B211" s="40"/>
      <c r="C211" s="41"/>
      <c r="D211" s="212" t="s">
        <v>151</v>
      </c>
      <c r="E211" s="41"/>
      <c r="F211" s="213" t="s">
        <v>152</v>
      </c>
      <c r="G211" s="41"/>
      <c r="H211" s="41"/>
      <c r="I211" s="214"/>
      <c r="J211" s="41"/>
      <c r="K211" s="41"/>
      <c r="L211" s="45"/>
      <c r="M211" s="215"/>
      <c r="N211" s="216"/>
      <c r="O211" s="85"/>
      <c r="P211" s="85"/>
      <c r="Q211" s="85"/>
      <c r="R211" s="85"/>
      <c r="S211" s="85"/>
      <c r="T211" s="86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151</v>
      </c>
      <c r="AU211" s="18" t="s">
        <v>86</v>
      </c>
    </row>
    <row r="212" spans="1:65" s="2" customFormat="1" ht="16.5" customHeight="1">
      <c r="A212" s="39"/>
      <c r="B212" s="40"/>
      <c r="C212" s="199" t="s">
        <v>338</v>
      </c>
      <c r="D212" s="199" t="s">
        <v>144</v>
      </c>
      <c r="E212" s="200" t="s">
        <v>339</v>
      </c>
      <c r="F212" s="201" t="s">
        <v>322</v>
      </c>
      <c r="G212" s="202" t="s">
        <v>147</v>
      </c>
      <c r="H212" s="203">
        <v>1</v>
      </c>
      <c r="I212" s="204"/>
      <c r="J212" s="205">
        <f>ROUND(I212*H212,2)</f>
        <v>0</v>
      </c>
      <c r="K212" s="201" t="s">
        <v>148</v>
      </c>
      <c r="L212" s="45"/>
      <c r="M212" s="206" t="s">
        <v>21</v>
      </c>
      <c r="N212" s="207" t="s">
        <v>47</v>
      </c>
      <c r="O212" s="85"/>
      <c r="P212" s="208">
        <f>O212*H212</f>
        <v>0</v>
      </c>
      <c r="Q212" s="208">
        <v>0</v>
      </c>
      <c r="R212" s="208">
        <f>Q212*H212</f>
        <v>0</v>
      </c>
      <c r="S212" s="208">
        <v>0</v>
      </c>
      <c r="T212" s="209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10" t="s">
        <v>149</v>
      </c>
      <c r="AT212" s="210" t="s">
        <v>144</v>
      </c>
      <c r="AU212" s="210" t="s">
        <v>86</v>
      </c>
      <c r="AY212" s="18" t="s">
        <v>143</v>
      </c>
      <c r="BE212" s="211">
        <f>IF(N212="základní",J212,0)</f>
        <v>0</v>
      </c>
      <c r="BF212" s="211">
        <f>IF(N212="snížená",J212,0)</f>
        <v>0</v>
      </c>
      <c r="BG212" s="211">
        <f>IF(N212="zákl. přenesená",J212,0)</f>
        <v>0</v>
      </c>
      <c r="BH212" s="211">
        <f>IF(N212="sníž. přenesená",J212,0)</f>
        <v>0</v>
      </c>
      <c r="BI212" s="211">
        <f>IF(N212="nulová",J212,0)</f>
        <v>0</v>
      </c>
      <c r="BJ212" s="18" t="s">
        <v>84</v>
      </c>
      <c r="BK212" s="211">
        <f>ROUND(I212*H212,2)</f>
        <v>0</v>
      </c>
      <c r="BL212" s="18" t="s">
        <v>149</v>
      </c>
      <c r="BM212" s="210" t="s">
        <v>340</v>
      </c>
    </row>
    <row r="213" spans="1:47" s="2" customFormat="1" ht="12">
      <c r="A213" s="39"/>
      <c r="B213" s="40"/>
      <c r="C213" s="41"/>
      <c r="D213" s="212" t="s">
        <v>151</v>
      </c>
      <c r="E213" s="41"/>
      <c r="F213" s="213" t="s">
        <v>152</v>
      </c>
      <c r="G213" s="41"/>
      <c r="H213" s="41"/>
      <c r="I213" s="214"/>
      <c r="J213" s="41"/>
      <c r="K213" s="41"/>
      <c r="L213" s="45"/>
      <c r="M213" s="215"/>
      <c r="N213" s="216"/>
      <c r="O213" s="85"/>
      <c r="P213" s="85"/>
      <c r="Q213" s="85"/>
      <c r="R213" s="85"/>
      <c r="S213" s="85"/>
      <c r="T213" s="86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151</v>
      </c>
      <c r="AU213" s="18" t="s">
        <v>86</v>
      </c>
    </row>
    <row r="214" spans="1:65" s="2" customFormat="1" ht="16.5" customHeight="1">
      <c r="A214" s="39"/>
      <c r="B214" s="40"/>
      <c r="C214" s="199" t="s">
        <v>341</v>
      </c>
      <c r="D214" s="199" t="s">
        <v>144</v>
      </c>
      <c r="E214" s="200" t="s">
        <v>342</v>
      </c>
      <c r="F214" s="201" t="s">
        <v>326</v>
      </c>
      <c r="G214" s="202" t="s">
        <v>84</v>
      </c>
      <c r="H214" s="203">
        <v>1</v>
      </c>
      <c r="I214" s="204"/>
      <c r="J214" s="205">
        <f>ROUND(I214*H214,2)</f>
        <v>0</v>
      </c>
      <c r="K214" s="201" t="s">
        <v>148</v>
      </c>
      <c r="L214" s="45"/>
      <c r="M214" s="206" t="s">
        <v>21</v>
      </c>
      <c r="N214" s="207" t="s">
        <v>47</v>
      </c>
      <c r="O214" s="85"/>
      <c r="P214" s="208">
        <f>O214*H214</f>
        <v>0</v>
      </c>
      <c r="Q214" s="208">
        <v>0</v>
      </c>
      <c r="R214" s="208">
        <f>Q214*H214</f>
        <v>0</v>
      </c>
      <c r="S214" s="208">
        <v>0</v>
      </c>
      <c r="T214" s="209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10" t="s">
        <v>149</v>
      </c>
      <c r="AT214" s="210" t="s">
        <v>144</v>
      </c>
      <c r="AU214" s="210" t="s">
        <v>86</v>
      </c>
      <c r="AY214" s="18" t="s">
        <v>143</v>
      </c>
      <c r="BE214" s="211">
        <f>IF(N214="základní",J214,0)</f>
        <v>0</v>
      </c>
      <c r="BF214" s="211">
        <f>IF(N214="snížená",J214,0)</f>
        <v>0</v>
      </c>
      <c r="BG214" s="211">
        <f>IF(N214="zákl. přenesená",J214,0)</f>
        <v>0</v>
      </c>
      <c r="BH214" s="211">
        <f>IF(N214="sníž. přenesená",J214,0)</f>
        <v>0</v>
      </c>
      <c r="BI214" s="211">
        <f>IF(N214="nulová",J214,0)</f>
        <v>0</v>
      </c>
      <c r="BJ214" s="18" t="s">
        <v>84</v>
      </c>
      <c r="BK214" s="211">
        <f>ROUND(I214*H214,2)</f>
        <v>0</v>
      </c>
      <c r="BL214" s="18" t="s">
        <v>149</v>
      </c>
      <c r="BM214" s="210" t="s">
        <v>343</v>
      </c>
    </row>
    <row r="215" spans="1:47" s="2" customFormat="1" ht="12">
      <c r="A215" s="39"/>
      <c r="B215" s="40"/>
      <c r="C215" s="41"/>
      <c r="D215" s="212" t="s">
        <v>151</v>
      </c>
      <c r="E215" s="41"/>
      <c r="F215" s="213" t="s">
        <v>265</v>
      </c>
      <c r="G215" s="41"/>
      <c r="H215" s="41"/>
      <c r="I215" s="214"/>
      <c r="J215" s="41"/>
      <c r="K215" s="41"/>
      <c r="L215" s="45"/>
      <c r="M215" s="215"/>
      <c r="N215" s="216"/>
      <c r="O215" s="85"/>
      <c r="P215" s="85"/>
      <c r="Q215" s="85"/>
      <c r="R215" s="85"/>
      <c r="S215" s="85"/>
      <c r="T215" s="86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151</v>
      </c>
      <c r="AU215" s="18" t="s">
        <v>86</v>
      </c>
    </row>
    <row r="216" spans="1:63" s="12" customFormat="1" ht="22.8" customHeight="1">
      <c r="A216" s="12"/>
      <c r="B216" s="185"/>
      <c r="C216" s="186"/>
      <c r="D216" s="187" t="s">
        <v>75</v>
      </c>
      <c r="E216" s="217" t="s">
        <v>344</v>
      </c>
      <c r="F216" s="217" t="s">
        <v>345</v>
      </c>
      <c r="G216" s="186"/>
      <c r="H216" s="186"/>
      <c r="I216" s="189"/>
      <c r="J216" s="218">
        <f>BK216</f>
        <v>0</v>
      </c>
      <c r="K216" s="186"/>
      <c r="L216" s="191"/>
      <c r="M216" s="192"/>
      <c r="N216" s="193"/>
      <c r="O216" s="193"/>
      <c r="P216" s="194">
        <f>SUM(P217:P220)</f>
        <v>0</v>
      </c>
      <c r="Q216" s="193"/>
      <c r="R216" s="194">
        <f>SUM(R217:R220)</f>
        <v>0</v>
      </c>
      <c r="S216" s="193"/>
      <c r="T216" s="195">
        <f>SUM(T217:T220)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196" t="s">
        <v>84</v>
      </c>
      <c r="AT216" s="197" t="s">
        <v>75</v>
      </c>
      <c r="AU216" s="197" t="s">
        <v>84</v>
      </c>
      <c r="AY216" s="196" t="s">
        <v>143</v>
      </c>
      <c r="BK216" s="198">
        <f>SUM(BK217:BK220)</f>
        <v>0</v>
      </c>
    </row>
    <row r="217" spans="1:65" s="2" customFormat="1" ht="16.5" customHeight="1">
      <c r="A217" s="39"/>
      <c r="B217" s="40"/>
      <c r="C217" s="199" t="s">
        <v>346</v>
      </c>
      <c r="D217" s="199" t="s">
        <v>144</v>
      </c>
      <c r="E217" s="200" t="s">
        <v>347</v>
      </c>
      <c r="F217" s="201" t="s">
        <v>348</v>
      </c>
      <c r="G217" s="202" t="s">
        <v>263</v>
      </c>
      <c r="H217" s="203">
        <v>1</v>
      </c>
      <c r="I217" s="204"/>
      <c r="J217" s="205">
        <f>ROUND(I217*H217,2)</f>
        <v>0</v>
      </c>
      <c r="K217" s="201" t="s">
        <v>148</v>
      </c>
      <c r="L217" s="45"/>
      <c r="M217" s="206" t="s">
        <v>21</v>
      </c>
      <c r="N217" s="207" t="s">
        <v>47</v>
      </c>
      <c r="O217" s="85"/>
      <c r="P217" s="208">
        <f>O217*H217</f>
        <v>0</v>
      </c>
      <c r="Q217" s="208">
        <v>0</v>
      </c>
      <c r="R217" s="208">
        <f>Q217*H217</f>
        <v>0</v>
      </c>
      <c r="S217" s="208">
        <v>0</v>
      </c>
      <c r="T217" s="209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10" t="s">
        <v>149</v>
      </c>
      <c r="AT217" s="210" t="s">
        <v>144</v>
      </c>
      <c r="AU217" s="210" t="s">
        <v>86</v>
      </c>
      <c r="AY217" s="18" t="s">
        <v>143</v>
      </c>
      <c r="BE217" s="211">
        <f>IF(N217="základní",J217,0)</f>
        <v>0</v>
      </c>
      <c r="BF217" s="211">
        <f>IF(N217="snížená",J217,0)</f>
        <v>0</v>
      </c>
      <c r="BG217" s="211">
        <f>IF(N217="zákl. přenesená",J217,0)</f>
        <v>0</v>
      </c>
      <c r="BH217" s="211">
        <f>IF(N217="sníž. přenesená",J217,0)</f>
        <v>0</v>
      </c>
      <c r="BI217" s="211">
        <f>IF(N217="nulová",J217,0)</f>
        <v>0</v>
      </c>
      <c r="BJ217" s="18" t="s">
        <v>84</v>
      </c>
      <c r="BK217" s="211">
        <f>ROUND(I217*H217,2)</f>
        <v>0</v>
      </c>
      <c r="BL217" s="18" t="s">
        <v>149</v>
      </c>
      <c r="BM217" s="210" t="s">
        <v>349</v>
      </c>
    </row>
    <row r="218" spans="1:65" s="2" customFormat="1" ht="16.5" customHeight="1">
      <c r="A218" s="39"/>
      <c r="B218" s="40"/>
      <c r="C218" s="199" t="s">
        <v>350</v>
      </c>
      <c r="D218" s="199" t="s">
        <v>144</v>
      </c>
      <c r="E218" s="200" t="s">
        <v>351</v>
      </c>
      <c r="F218" s="201" t="s">
        <v>352</v>
      </c>
      <c r="G218" s="202" t="s">
        <v>263</v>
      </c>
      <c r="H218" s="203">
        <v>1</v>
      </c>
      <c r="I218" s="204"/>
      <c r="J218" s="205">
        <f>ROUND(I218*H218,2)</f>
        <v>0</v>
      </c>
      <c r="K218" s="201" t="s">
        <v>148</v>
      </c>
      <c r="L218" s="45"/>
      <c r="M218" s="206" t="s">
        <v>21</v>
      </c>
      <c r="N218" s="207" t="s">
        <v>47</v>
      </c>
      <c r="O218" s="85"/>
      <c r="P218" s="208">
        <f>O218*H218</f>
        <v>0</v>
      </c>
      <c r="Q218" s="208">
        <v>0</v>
      </c>
      <c r="R218" s="208">
        <f>Q218*H218</f>
        <v>0</v>
      </c>
      <c r="S218" s="208">
        <v>0</v>
      </c>
      <c r="T218" s="209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10" t="s">
        <v>149</v>
      </c>
      <c r="AT218" s="210" t="s">
        <v>144</v>
      </c>
      <c r="AU218" s="210" t="s">
        <v>86</v>
      </c>
      <c r="AY218" s="18" t="s">
        <v>143</v>
      </c>
      <c r="BE218" s="211">
        <f>IF(N218="základní",J218,0)</f>
        <v>0</v>
      </c>
      <c r="BF218" s="211">
        <f>IF(N218="snížená",J218,0)</f>
        <v>0</v>
      </c>
      <c r="BG218" s="211">
        <f>IF(N218="zákl. přenesená",J218,0)</f>
        <v>0</v>
      </c>
      <c r="BH218" s="211">
        <f>IF(N218="sníž. přenesená",J218,0)</f>
        <v>0</v>
      </c>
      <c r="BI218" s="211">
        <f>IF(N218="nulová",J218,0)</f>
        <v>0</v>
      </c>
      <c r="BJ218" s="18" t="s">
        <v>84</v>
      </c>
      <c r="BK218" s="211">
        <f>ROUND(I218*H218,2)</f>
        <v>0</v>
      </c>
      <c r="BL218" s="18" t="s">
        <v>149</v>
      </c>
      <c r="BM218" s="210" t="s">
        <v>353</v>
      </c>
    </row>
    <row r="219" spans="1:65" s="2" customFormat="1" ht="16.5" customHeight="1">
      <c r="A219" s="39"/>
      <c r="B219" s="40"/>
      <c r="C219" s="199" t="s">
        <v>354</v>
      </c>
      <c r="D219" s="199" t="s">
        <v>144</v>
      </c>
      <c r="E219" s="200" t="s">
        <v>355</v>
      </c>
      <c r="F219" s="201" t="s">
        <v>356</v>
      </c>
      <c r="G219" s="202" t="s">
        <v>263</v>
      </c>
      <c r="H219" s="203">
        <v>1</v>
      </c>
      <c r="I219" s="204"/>
      <c r="J219" s="205">
        <f>ROUND(I219*H219,2)</f>
        <v>0</v>
      </c>
      <c r="K219" s="201" t="s">
        <v>148</v>
      </c>
      <c r="L219" s="45"/>
      <c r="M219" s="206" t="s">
        <v>21</v>
      </c>
      <c r="N219" s="207" t="s">
        <v>47</v>
      </c>
      <c r="O219" s="85"/>
      <c r="P219" s="208">
        <f>O219*H219</f>
        <v>0</v>
      </c>
      <c r="Q219" s="208">
        <v>0</v>
      </c>
      <c r="R219" s="208">
        <f>Q219*H219</f>
        <v>0</v>
      </c>
      <c r="S219" s="208">
        <v>0</v>
      </c>
      <c r="T219" s="209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10" t="s">
        <v>149</v>
      </c>
      <c r="AT219" s="210" t="s">
        <v>144</v>
      </c>
      <c r="AU219" s="210" t="s">
        <v>86</v>
      </c>
      <c r="AY219" s="18" t="s">
        <v>143</v>
      </c>
      <c r="BE219" s="211">
        <f>IF(N219="základní",J219,0)</f>
        <v>0</v>
      </c>
      <c r="BF219" s="211">
        <f>IF(N219="snížená",J219,0)</f>
        <v>0</v>
      </c>
      <c r="BG219" s="211">
        <f>IF(N219="zákl. přenesená",J219,0)</f>
        <v>0</v>
      </c>
      <c r="BH219" s="211">
        <f>IF(N219="sníž. přenesená",J219,0)</f>
        <v>0</v>
      </c>
      <c r="BI219" s="211">
        <f>IF(N219="nulová",J219,0)</f>
        <v>0</v>
      </c>
      <c r="BJ219" s="18" t="s">
        <v>84</v>
      </c>
      <c r="BK219" s="211">
        <f>ROUND(I219*H219,2)</f>
        <v>0</v>
      </c>
      <c r="BL219" s="18" t="s">
        <v>149</v>
      </c>
      <c r="BM219" s="210" t="s">
        <v>357</v>
      </c>
    </row>
    <row r="220" spans="1:65" s="2" customFormat="1" ht="16.5" customHeight="1">
      <c r="A220" s="39"/>
      <c r="B220" s="40"/>
      <c r="C220" s="199" t="s">
        <v>358</v>
      </c>
      <c r="D220" s="199" t="s">
        <v>144</v>
      </c>
      <c r="E220" s="200" t="s">
        <v>359</v>
      </c>
      <c r="F220" s="201" t="s">
        <v>360</v>
      </c>
      <c r="G220" s="202" t="s">
        <v>263</v>
      </c>
      <c r="H220" s="203">
        <v>1</v>
      </c>
      <c r="I220" s="204"/>
      <c r="J220" s="205">
        <f>ROUND(I220*H220,2)</f>
        <v>0</v>
      </c>
      <c r="K220" s="201" t="s">
        <v>148</v>
      </c>
      <c r="L220" s="45"/>
      <c r="M220" s="206" t="s">
        <v>21</v>
      </c>
      <c r="N220" s="207" t="s">
        <v>47</v>
      </c>
      <c r="O220" s="85"/>
      <c r="P220" s="208">
        <f>O220*H220</f>
        <v>0</v>
      </c>
      <c r="Q220" s="208">
        <v>0</v>
      </c>
      <c r="R220" s="208">
        <f>Q220*H220</f>
        <v>0</v>
      </c>
      <c r="S220" s="208">
        <v>0</v>
      </c>
      <c r="T220" s="209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10" t="s">
        <v>149</v>
      </c>
      <c r="AT220" s="210" t="s">
        <v>144</v>
      </c>
      <c r="AU220" s="210" t="s">
        <v>86</v>
      </c>
      <c r="AY220" s="18" t="s">
        <v>143</v>
      </c>
      <c r="BE220" s="211">
        <f>IF(N220="základní",J220,0)</f>
        <v>0</v>
      </c>
      <c r="BF220" s="211">
        <f>IF(N220="snížená",J220,0)</f>
        <v>0</v>
      </c>
      <c r="BG220" s="211">
        <f>IF(N220="zákl. přenesená",J220,0)</f>
        <v>0</v>
      </c>
      <c r="BH220" s="211">
        <f>IF(N220="sníž. přenesená",J220,0)</f>
        <v>0</v>
      </c>
      <c r="BI220" s="211">
        <f>IF(N220="nulová",J220,0)</f>
        <v>0</v>
      </c>
      <c r="BJ220" s="18" t="s">
        <v>84</v>
      </c>
      <c r="BK220" s="211">
        <f>ROUND(I220*H220,2)</f>
        <v>0</v>
      </c>
      <c r="BL220" s="18" t="s">
        <v>149</v>
      </c>
      <c r="BM220" s="210" t="s">
        <v>361</v>
      </c>
    </row>
    <row r="221" spans="1:63" s="12" customFormat="1" ht="25.9" customHeight="1">
      <c r="A221" s="12"/>
      <c r="B221" s="185"/>
      <c r="C221" s="186"/>
      <c r="D221" s="187" t="s">
        <v>75</v>
      </c>
      <c r="E221" s="188" t="s">
        <v>362</v>
      </c>
      <c r="F221" s="188" t="s">
        <v>363</v>
      </c>
      <c r="G221" s="186"/>
      <c r="H221" s="186"/>
      <c r="I221" s="189"/>
      <c r="J221" s="190">
        <f>BK221</f>
        <v>0</v>
      </c>
      <c r="K221" s="186"/>
      <c r="L221" s="191"/>
      <c r="M221" s="192"/>
      <c r="N221" s="193"/>
      <c r="O221" s="193"/>
      <c r="P221" s="194">
        <f>P222+P248+P254+P282+P285+P348+P354</f>
        <v>0</v>
      </c>
      <c r="Q221" s="193"/>
      <c r="R221" s="194">
        <f>R222+R248+R254+R282+R285+R348+R354</f>
        <v>15.992397519999999</v>
      </c>
      <c r="S221" s="193"/>
      <c r="T221" s="195">
        <f>T222+T248+T254+T282+T285+T348+T354</f>
        <v>11.986456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196" t="s">
        <v>84</v>
      </c>
      <c r="AT221" s="197" t="s">
        <v>75</v>
      </c>
      <c r="AU221" s="197" t="s">
        <v>76</v>
      </c>
      <c r="AY221" s="196" t="s">
        <v>143</v>
      </c>
      <c r="BK221" s="198">
        <f>BK222+BK248+BK254+BK282+BK285+BK348+BK354</f>
        <v>0</v>
      </c>
    </row>
    <row r="222" spans="1:63" s="12" customFormat="1" ht="22.8" customHeight="1">
      <c r="A222" s="12"/>
      <c r="B222" s="185"/>
      <c r="C222" s="186"/>
      <c r="D222" s="187" t="s">
        <v>75</v>
      </c>
      <c r="E222" s="217" t="s">
        <v>156</v>
      </c>
      <c r="F222" s="217" t="s">
        <v>364</v>
      </c>
      <c r="G222" s="186"/>
      <c r="H222" s="186"/>
      <c r="I222" s="189"/>
      <c r="J222" s="218">
        <f>BK222</f>
        <v>0</v>
      </c>
      <c r="K222" s="186"/>
      <c r="L222" s="191"/>
      <c r="M222" s="192"/>
      <c r="N222" s="193"/>
      <c r="O222" s="193"/>
      <c r="P222" s="194">
        <f>SUM(P223:P247)</f>
        <v>0</v>
      </c>
      <c r="Q222" s="193"/>
      <c r="R222" s="194">
        <f>SUM(R223:R247)</f>
        <v>0.90957042</v>
      </c>
      <c r="S222" s="193"/>
      <c r="T222" s="195">
        <f>SUM(T223:T247)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196" t="s">
        <v>84</v>
      </c>
      <c r="AT222" s="197" t="s">
        <v>75</v>
      </c>
      <c r="AU222" s="197" t="s">
        <v>84</v>
      </c>
      <c r="AY222" s="196" t="s">
        <v>143</v>
      </c>
      <c r="BK222" s="198">
        <f>SUM(BK223:BK247)</f>
        <v>0</v>
      </c>
    </row>
    <row r="223" spans="1:65" s="2" customFormat="1" ht="12">
      <c r="A223" s="39"/>
      <c r="B223" s="40"/>
      <c r="C223" s="199" t="s">
        <v>365</v>
      </c>
      <c r="D223" s="199" t="s">
        <v>144</v>
      </c>
      <c r="E223" s="200" t="s">
        <v>366</v>
      </c>
      <c r="F223" s="201" t="s">
        <v>367</v>
      </c>
      <c r="G223" s="202" t="s">
        <v>368</v>
      </c>
      <c r="H223" s="203">
        <v>0.012</v>
      </c>
      <c r="I223" s="204"/>
      <c r="J223" s="205">
        <f>ROUND(I223*H223,2)</f>
        <v>0</v>
      </c>
      <c r="K223" s="201" t="s">
        <v>369</v>
      </c>
      <c r="L223" s="45"/>
      <c r="M223" s="206" t="s">
        <v>21</v>
      </c>
      <c r="N223" s="207" t="s">
        <v>47</v>
      </c>
      <c r="O223" s="85"/>
      <c r="P223" s="208">
        <f>O223*H223</f>
        <v>0</v>
      </c>
      <c r="Q223" s="208">
        <v>0.01954</v>
      </c>
      <c r="R223" s="208">
        <f>Q223*H223</f>
        <v>0.00023448</v>
      </c>
      <c r="S223" s="208">
        <v>0</v>
      </c>
      <c r="T223" s="209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10" t="s">
        <v>149</v>
      </c>
      <c r="AT223" s="210" t="s">
        <v>144</v>
      </c>
      <c r="AU223" s="210" t="s">
        <v>86</v>
      </c>
      <c r="AY223" s="18" t="s">
        <v>143</v>
      </c>
      <c r="BE223" s="211">
        <f>IF(N223="základní",J223,0)</f>
        <v>0</v>
      </c>
      <c r="BF223" s="211">
        <f>IF(N223="snížená",J223,0)</f>
        <v>0</v>
      </c>
      <c r="BG223" s="211">
        <f>IF(N223="zákl. přenesená",J223,0)</f>
        <v>0</v>
      </c>
      <c r="BH223" s="211">
        <f>IF(N223="sníž. přenesená",J223,0)</f>
        <v>0</v>
      </c>
      <c r="BI223" s="211">
        <f>IF(N223="nulová",J223,0)</f>
        <v>0</v>
      </c>
      <c r="BJ223" s="18" t="s">
        <v>84</v>
      </c>
      <c r="BK223" s="211">
        <f>ROUND(I223*H223,2)</f>
        <v>0</v>
      </c>
      <c r="BL223" s="18" t="s">
        <v>149</v>
      </c>
      <c r="BM223" s="210" t="s">
        <v>370</v>
      </c>
    </row>
    <row r="224" spans="1:65" s="2" customFormat="1" ht="16.5" customHeight="1">
      <c r="A224" s="39"/>
      <c r="B224" s="40"/>
      <c r="C224" s="219" t="s">
        <v>371</v>
      </c>
      <c r="D224" s="219" t="s">
        <v>372</v>
      </c>
      <c r="E224" s="220" t="s">
        <v>373</v>
      </c>
      <c r="F224" s="221" t="s">
        <v>374</v>
      </c>
      <c r="G224" s="222" t="s">
        <v>368</v>
      </c>
      <c r="H224" s="223">
        <v>0.012</v>
      </c>
      <c r="I224" s="224"/>
      <c r="J224" s="225">
        <f>ROUND(I224*H224,2)</f>
        <v>0</v>
      </c>
      <c r="K224" s="221" t="s">
        <v>369</v>
      </c>
      <c r="L224" s="226"/>
      <c r="M224" s="227" t="s">
        <v>21</v>
      </c>
      <c r="N224" s="228" t="s">
        <v>47</v>
      </c>
      <c r="O224" s="85"/>
      <c r="P224" s="208">
        <f>O224*H224</f>
        <v>0</v>
      </c>
      <c r="Q224" s="208">
        <v>1</v>
      </c>
      <c r="R224" s="208">
        <f>Q224*H224</f>
        <v>0.012</v>
      </c>
      <c r="S224" s="208">
        <v>0</v>
      </c>
      <c r="T224" s="209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10" t="s">
        <v>178</v>
      </c>
      <c r="AT224" s="210" t="s">
        <v>372</v>
      </c>
      <c r="AU224" s="210" t="s">
        <v>86</v>
      </c>
      <c r="AY224" s="18" t="s">
        <v>143</v>
      </c>
      <c r="BE224" s="211">
        <f>IF(N224="základní",J224,0)</f>
        <v>0</v>
      </c>
      <c r="BF224" s="211">
        <f>IF(N224="snížená",J224,0)</f>
        <v>0</v>
      </c>
      <c r="BG224" s="211">
        <f>IF(N224="zákl. přenesená",J224,0)</f>
        <v>0</v>
      </c>
      <c r="BH224" s="211">
        <f>IF(N224="sníž. přenesená",J224,0)</f>
        <v>0</v>
      </c>
      <c r="BI224" s="211">
        <f>IF(N224="nulová",J224,0)</f>
        <v>0</v>
      </c>
      <c r="BJ224" s="18" t="s">
        <v>84</v>
      </c>
      <c r="BK224" s="211">
        <f>ROUND(I224*H224,2)</f>
        <v>0</v>
      </c>
      <c r="BL224" s="18" t="s">
        <v>149</v>
      </c>
      <c r="BM224" s="210" t="s">
        <v>375</v>
      </c>
    </row>
    <row r="225" spans="1:47" s="2" customFormat="1" ht="12">
      <c r="A225" s="39"/>
      <c r="B225" s="40"/>
      <c r="C225" s="41"/>
      <c r="D225" s="212" t="s">
        <v>151</v>
      </c>
      <c r="E225" s="41"/>
      <c r="F225" s="213" t="s">
        <v>376</v>
      </c>
      <c r="G225" s="41"/>
      <c r="H225" s="41"/>
      <c r="I225" s="214"/>
      <c r="J225" s="41"/>
      <c r="K225" s="41"/>
      <c r="L225" s="45"/>
      <c r="M225" s="215"/>
      <c r="N225" s="216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151</v>
      </c>
      <c r="AU225" s="18" t="s">
        <v>86</v>
      </c>
    </row>
    <row r="226" spans="1:51" s="13" customFormat="1" ht="12">
      <c r="A226" s="13"/>
      <c r="B226" s="229"/>
      <c r="C226" s="230"/>
      <c r="D226" s="212" t="s">
        <v>377</v>
      </c>
      <c r="E226" s="231" t="s">
        <v>21</v>
      </c>
      <c r="F226" s="232" t="s">
        <v>378</v>
      </c>
      <c r="G226" s="230"/>
      <c r="H226" s="233">
        <v>0.012</v>
      </c>
      <c r="I226" s="234"/>
      <c r="J226" s="230"/>
      <c r="K226" s="230"/>
      <c r="L226" s="235"/>
      <c r="M226" s="236"/>
      <c r="N226" s="237"/>
      <c r="O226" s="237"/>
      <c r="P226" s="237"/>
      <c r="Q226" s="237"/>
      <c r="R226" s="237"/>
      <c r="S226" s="237"/>
      <c r="T226" s="23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9" t="s">
        <v>377</v>
      </c>
      <c r="AU226" s="239" t="s">
        <v>86</v>
      </c>
      <c r="AV226" s="13" t="s">
        <v>86</v>
      </c>
      <c r="AW226" s="13" t="s">
        <v>37</v>
      </c>
      <c r="AX226" s="13" t="s">
        <v>76</v>
      </c>
      <c r="AY226" s="239" t="s">
        <v>143</v>
      </c>
    </row>
    <row r="227" spans="1:51" s="14" customFormat="1" ht="12">
      <c r="A227" s="14"/>
      <c r="B227" s="240"/>
      <c r="C227" s="241"/>
      <c r="D227" s="212" t="s">
        <v>377</v>
      </c>
      <c r="E227" s="242" t="s">
        <v>21</v>
      </c>
      <c r="F227" s="243" t="s">
        <v>379</v>
      </c>
      <c r="G227" s="241"/>
      <c r="H227" s="244">
        <v>0.012</v>
      </c>
      <c r="I227" s="245"/>
      <c r="J227" s="241"/>
      <c r="K227" s="241"/>
      <c r="L227" s="246"/>
      <c r="M227" s="247"/>
      <c r="N227" s="248"/>
      <c r="O227" s="248"/>
      <c r="P227" s="248"/>
      <c r="Q227" s="248"/>
      <c r="R227" s="248"/>
      <c r="S227" s="248"/>
      <c r="T227" s="249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0" t="s">
        <v>377</v>
      </c>
      <c r="AU227" s="250" t="s">
        <v>86</v>
      </c>
      <c r="AV227" s="14" t="s">
        <v>149</v>
      </c>
      <c r="AW227" s="14" t="s">
        <v>37</v>
      </c>
      <c r="AX227" s="14" t="s">
        <v>84</v>
      </c>
      <c r="AY227" s="250" t="s">
        <v>143</v>
      </c>
    </row>
    <row r="228" spans="1:65" s="2" customFormat="1" ht="16.5" customHeight="1">
      <c r="A228" s="39"/>
      <c r="B228" s="40"/>
      <c r="C228" s="199" t="s">
        <v>380</v>
      </c>
      <c r="D228" s="199" t="s">
        <v>144</v>
      </c>
      <c r="E228" s="200" t="s">
        <v>381</v>
      </c>
      <c r="F228" s="201" t="s">
        <v>382</v>
      </c>
      <c r="G228" s="202" t="s">
        <v>159</v>
      </c>
      <c r="H228" s="203">
        <v>35.46</v>
      </c>
      <c r="I228" s="204"/>
      <c r="J228" s="205">
        <f>ROUND(I228*H228,2)</f>
        <v>0</v>
      </c>
      <c r="K228" s="201" t="s">
        <v>369</v>
      </c>
      <c r="L228" s="45"/>
      <c r="M228" s="206" t="s">
        <v>21</v>
      </c>
      <c r="N228" s="207" t="s">
        <v>47</v>
      </c>
      <c r="O228" s="85"/>
      <c r="P228" s="208">
        <f>O228*H228</f>
        <v>0</v>
      </c>
      <c r="Q228" s="208">
        <v>0</v>
      </c>
      <c r="R228" s="208">
        <f>Q228*H228</f>
        <v>0</v>
      </c>
      <c r="S228" s="208">
        <v>0</v>
      </c>
      <c r="T228" s="209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10" t="s">
        <v>149</v>
      </c>
      <c r="AT228" s="210" t="s">
        <v>144</v>
      </c>
      <c r="AU228" s="210" t="s">
        <v>86</v>
      </c>
      <c r="AY228" s="18" t="s">
        <v>143</v>
      </c>
      <c r="BE228" s="211">
        <f>IF(N228="základní",J228,0)</f>
        <v>0</v>
      </c>
      <c r="BF228" s="211">
        <f>IF(N228="snížená",J228,0)</f>
        <v>0</v>
      </c>
      <c r="BG228" s="211">
        <f>IF(N228="zákl. přenesená",J228,0)</f>
        <v>0</v>
      </c>
      <c r="BH228" s="211">
        <f>IF(N228="sníž. přenesená",J228,0)</f>
        <v>0</v>
      </c>
      <c r="BI228" s="211">
        <f>IF(N228="nulová",J228,0)</f>
        <v>0</v>
      </c>
      <c r="BJ228" s="18" t="s">
        <v>84</v>
      </c>
      <c r="BK228" s="211">
        <f>ROUND(I228*H228,2)</f>
        <v>0</v>
      </c>
      <c r="BL228" s="18" t="s">
        <v>149</v>
      </c>
      <c r="BM228" s="210" t="s">
        <v>383</v>
      </c>
    </row>
    <row r="229" spans="1:51" s="13" customFormat="1" ht="12">
      <c r="A229" s="13"/>
      <c r="B229" s="229"/>
      <c r="C229" s="230"/>
      <c r="D229" s="212" t="s">
        <v>377</v>
      </c>
      <c r="E229" s="231" t="s">
        <v>21</v>
      </c>
      <c r="F229" s="232" t="s">
        <v>384</v>
      </c>
      <c r="G229" s="230"/>
      <c r="H229" s="233">
        <v>35.46</v>
      </c>
      <c r="I229" s="234"/>
      <c r="J229" s="230"/>
      <c r="K229" s="230"/>
      <c r="L229" s="235"/>
      <c r="M229" s="236"/>
      <c r="N229" s="237"/>
      <c r="O229" s="237"/>
      <c r="P229" s="237"/>
      <c r="Q229" s="237"/>
      <c r="R229" s="237"/>
      <c r="S229" s="237"/>
      <c r="T229" s="238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9" t="s">
        <v>377</v>
      </c>
      <c r="AU229" s="239" t="s">
        <v>86</v>
      </c>
      <c r="AV229" s="13" t="s">
        <v>86</v>
      </c>
      <c r="AW229" s="13" t="s">
        <v>37</v>
      </c>
      <c r="AX229" s="13" t="s">
        <v>84</v>
      </c>
      <c r="AY229" s="239" t="s">
        <v>143</v>
      </c>
    </row>
    <row r="230" spans="1:65" s="2" customFormat="1" ht="12">
      <c r="A230" s="39"/>
      <c r="B230" s="40"/>
      <c r="C230" s="199" t="s">
        <v>385</v>
      </c>
      <c r="D230" s="199" t="s">
        <v>144</v>
      </c>
      <c r="E230" s="200" t="s">
        <v>386</v>
      </c>
      <c r="F230" s="201" t="s">
        <v>387</v>
      </c>
      <c r="G230" s="202" t="s">
        <v>388</v>
      </c>
      <c r="H230" s="203">
        <v>8.064</v>
      </c>
      <c r="I230" s="204"/>
      <c r="J230" s="205">
        <f>ROUND(I230*H230,2)</f>
        <v>0</v>
      </c>
      <c r="K230" s="201" t="s">
        <v>369</v>
      </c>
      <c r="L230" s="45"/>
      <c r="M230" s="206" t="s">
        <v>21</v>
      </c>
      <c r="N230" s="207" t="s">
        <v>47</v>
      </c>
      <c r="O230" s="85"/>
      <c r="P230" s="208">
        <f>O230*H230</f>
        <v>0</v>
      </c>
      <c r="Q230" s="208">
        <v>0.06982</v>
      </c>
      <c r="R230" s="208">
        <f>Q230*H230</f>
        <v>0.5630284799999999</v>
      </c>
      <c r="S230" s="208">
        <v>0</v>
      </c>
      <c r="T230" s="209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10" t="s">
        <v>149</v>
      </c>
      <c r="AT230" s="210" t="s">
        <v>144</v>
      </c>
      <c r="AU230" s="210" t="s">
        <v>86</v>
      </c>
      <c r="AY230" s="18" t="s">
        <v>143</v>
      </c>
      <c r="BE230" s="211">
        <f>IF(N230="základní",J230,0)</f>
        <v>0</v>
      </c>
      <c r="BF230" s="211">
        <f>IF(N230="snížená",J230,0)</f>
        <v>0</v>
      </c>
      <c r="BG230" s="211">
        <f>IF(N230="zákl. přenesená",J230,0)</f>
        <v>0</v>
      </c>
      <c r="BH230" s="211">
        <f>IF(N230="sníž. přenesená",J230,0)</f>
        <v>0</v>
      </c>
      <c r="BI230" s="211">
        <f>IF(N230="nulová",J230,0)</f>
        <v>0</v>
      </c>
      <c r="BJ230" s="18" t="s">
        <v>84</v>
      </c>
      <c r="BK230" s="211">
        <f>ROUND(I230*H230,2)</f>
        <v>0</v>
      </c>
      <c r="BL230" s="18" t="s">
        <v>149</v>
      </c>
      <c r="BM230" s="210" t="s">
        <v>389</v>
      </c>
    </row>
    <row r="231" spans="1:51" s="13" customFormat="1" ht="12">
      <c r="A231" s="13"/>
      <c r="B231" s="229"/>
      <c r="C231" s="230"/>
      <c r="D231" s="212" t="s">
        <v>377</v>
      </c>
      <c r="E231" s="231" t="s">
        <v>21</v>
      </c>
      <c r="F231" s="232" t="s">
        <v>390</v>
      </c>
      <c r="G231" s="230"/>
      <c r="H231" s="233">
        <v>5.202</v>
      </c>
      <c r="I231" s="234"/>
      <c r="J231" s="230"/>
      <c r="K231" s="230"/>
      <c r="L231" s="235"/>
      <c r="M231" s="236"/>
      <c r="N231" s="237"/>
      <c r="O231" s="237"/>
      <c r="P231" s="237"/>
      <c r="Q231" s="237"/>
      <c r="R231" s="237"/>
      <c r="S231" s="237"/>
      <c r="T231" s="238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9" t="s">
        <v>377</v>
      </c>
      <c r="AU231" s="239" t="s">
        <v>86</v>
      </c>
      <c r="AV231" s="13" t="s">
        <v>86</v>
      </c>
      <c r="AW231" s="13" t="s">
        <v>37</v>
      </c>
      <c r="AX231" s="13" t="s">
        <v>76</v>
      </c>
      <c r="AY231" s="239" t="s">
        <v>143</v>
      </c>
    </row>
    <row r="232" spans="1:51" s="13" customFormat="1" ht="12">
      <c r="A232" s="13"/>
      <c r="B232" s="229"/>
      <c r="C232" s="230"/>
      <c r="D232" s="212" t="s">
        <v>377</v>
      </c>
      <c r="E232" s="231" t="s">
        <v>21</v>
      </c>
      <c r="F232" s="232" t="s">
        <v>391</v>
      </c>
      <c r="G232" s="230"/>
      <c r="H232" s="233">
        <v>2.862</v>
      </c>
      <c r="I232" s="234"/>
      <c r="J232" s="230"/>
      <c r="K232" s="230"/>
      <c r="L232" s="235"/>
      <c r="M232" s="236"/>
      <c r="N232" s="237"/>
      <c r="O232" s="237"/>
      <c r="P232" s="237"/>
      <c r="Q232" s="237"/>
      <c r="R232" s="237"/>
      <c r="S232" s="237"/>
      <c r="T232" s="238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9" t="s">
        <v>377</v>
      </c>
      <c r="AU232" s="239" t="s">
        <v>86</v>
      </c>
      <c r="AV232" s="13" t="s">
        <v>86</v>
      </c>
      <c r="AW232" s="13" t="s">
        <v>37</v>
      </c>
      <c r="AX232" s="13" t="s">
        <v>76</v>
      </c>
      <c r="AY232" s="239" t="s">
        <v>143</v>
      </c>
    </row>
    <row r="233" spans="1:51" s="14" customFormat="1" ht="12">
      <c r="A233" s="14"/>
      <c r="B233" s="240"/>
      <c r="C233" s="241"/>
      <c r="D233" s="212" t="s">
        <v>377</v>
      </c>
      <c r="E233" s="242" t="s">
        <v>21</v>
      </c>
      <c r="F233" s="243" t="s">
        <v>379</v>
      </c>
      <c r="G233" s="241"/>
      <c r="H233" s="244">
        <v>8.064</v>
      </c>
      <c r="I233" s="245"/>
      <c r="J233" s="241"/>
      <c r="K233" s="241"/>
      <c r="L233" s="246"/>
      <c r="M233" s="247"/>
      <c r="N233" s="248"/>
      <c r="O233" s="248"/>
      <c r="P233" s="248"/>
      <c r="Q233" s="248"/>
      <c r="R233" s="248"/>
      <c r="S233" s="248"/>
      <c r="T233" s="249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0" t="s">
        <v>377</v>
      </c>
      <c r="AU233" s="250" t="s">
        <v>86</v>
      </c>
      <c r="AV233" s="14" t="s">
        <v>149</v>
      </c>
      <c r="AW233" s="14" t="s">
        <v>37</v>
      </c>
      <c r="AX233" s="14" t="s">
        <v>84</v>
      </c>
      <c r="AY233" s="250" t="s">
        <v>143</v>
      </c>
    </row>
    <row r="234" spans="1:65" s="2" customFormat="1" ht="12">
      <c r="A234" s="39"/>
      <c r="B234" s="40"/>
      <c r="C234" s="199" t="s">
        <v>392</v>
      </c>
      <c r="D234" s="199" t="s">
        <v>144</v>
      </c>
      <c r="E234" s="200" t="s">
        <v>393</v>
      </c>
      <c r="F234" s="201" t="s">
        <v>394</v>
      </c>
      <c r="G234" s="202" t="s">
        <v>388</v>
      </c>
      <c r="H234" s="203">
        <v>2.063</v>
      </c>
      <c r="I234" s="204"/>
      <c r="J234" s="205">
        <f>ROUND(I234*H234,2)</f>
        <v>0</v>
      </c>
      <c r="K234" s="201" t="s">
        <v>369</v>
      </c>
      <c r="L234" s="45"/>
      <c r="M234" s="206" t="s">
        <v>21</v>
      </c>
      <c r="N234" s="207" t="s">
        <v>47</v>
      </c>
      <c r="O234" s="85"/>
      <c r="P234" s="208">
        <f>O234*H234</f>
        <v>0</v>
      </c>
      <c r="Q234" s="208">
        <v>0.10422</v>
      </c>
      <c r="R234" s="208">
        <f>Q234*H234</f>
        <v>0.21500586</v>
      </c>
      <c r="S234" s="208">
        <v>0</v>
      </c>
      <c r="T234" s="209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10" t="s">
        <v>149</v>
      </c>
      <c r="AT234" s="210" t="s">
        <v>144</v>
      </c>
      <c r="AU234" s="210" t="s">
        <v>86</v>
      </c>
      <c r="AY234" s="18" t="s">
        <v>143</v>
      </c>
      <c r="BE234" s="211">
        <f>IF(N234="základní",J234,0)</f>
        <v>0</v>
      </c>
      <c r="BF234" s="211">
        <f>IF(N234="snížená",J234,0)</f>
        <v>0</v>
      </c>
      <c r="BG234" s="211">
        <f>IF(N234="zákl. přenesená",J234,0)</f>
        <v>0</v>
      </c>
      <c r="BH234" s="211">
        <f>IF(N234="sníž. přenesená",J234,0)</f>
        <v>0</v>
      </c>
      <c r="BI234" s="211">
        <f>IF(N234="nulová",J234,0)</f>
        <v>0</v>
      </c>
      <c r="BJ234" s="18" t="s">
        <v>84</v>
      </c>
      <c r="BK234" s="211">
        <f>ROUND(I234*H234,2)</f>
        <v>0</v>
      </c>
      <c r="BL234" s="18" t="s">
        <v>149</v>
      </c>
      <c r="BM234" s="210" t="s">
        <v>395</v>
      </c>
    </row>
    <row r="235" spans="1:51" s="13" customFormat="1" ht="12">
      <c r="A235" s="13"/>
      <c r="B235" s="229"/>
      <c r="C235" s="230"/>
      <c r="D235" s="212" t="s">
        <v>377</v>
      </c>
      <c r="E235" s="231" t="s">
        <v>21</v>
      </c>
      <c r="F235" s="232" t="s">
        <v>396</v>
      </c>
      <c r="G235" s="230"/>
      <c r="H235" s="233">
        <v>2.063</v>
      </c>
      <c r="I235" s="234"/>
      <c r="J235" s="230"/>
      <c r="K235" s="230"/>
      <c r="L235" s="235"/>
      <c r="M235" s="236"/>
      <c r="N235" s="237"/>
      <c r="O235" s="237"/>
      <c r="P235" s="237"/>
      <c r="Q235" s="237"/>
      <c r="R235" s="237"/>
      <c r="S235" s="237"/>
      <c r="T235" s="238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9" t="s">
        <v>377</v>
      </c>
      <c r="AU235" s="239" t="s">
        <v>86</v>
      </c>
      <c r="AV235" s="13" t="s">
        <v>86</v>
      </c>
      <c r="AW235" s="13" t="s">
        <v>37</v>
      </c>
      <c r="AX235" s="13" t="s">
        <v>84</v>
      </c>
      <c r="AY235" s="239" t="s">
        <v>143</v>
      </c>
    </row>
    <row r="236" spans="1:65" s="2" customFormat="1" ht="16.5" customHeight="1">
      <c r="A236" s="39"/>
      <c r="B236" s="40"/>
      <c r="C236" s="199" t="s">
        <v>397</v>
      </c>
      <c r="D236" s="199" t="s">
        <v>144</v>
      </c>
      <c r="E236" s="200" t="s">
        <v>398</v>
      </c>
      <c r="F236" s="201" t="s">
        <v>399</v>
      </c>
      <c r="G236" s="202" t="s">
        <v>400</v>
      </c>
      <c r="H236" s="203">
        <v>28</v>
      </c>
      <c r="I236" s="204"/>
      <c r="J236" s="205">
        <f>ROUND(I236*H236,2)</f>
        <v>0</v>
      </c>
      <c r="K236" s="201" t="s">
        <v>21</v>
      </c>
      <c r="L236" s="45"/>
      <c r="M236" s="206" t="s">
        <v>21</v>
      </c>
      <c r="N236" s="207" t="s">
        <v>47</v>
      </c>
      <c r="O236" s="85"/>
      <c r="P236" s="208">
        <f>O236*H236</f>
        <v>0</v>
      </c>
      <c r="Q236" s="208">
        <v>8E-05</v>
      </c>
      <c r="R236" s="208">
        <f>Q236*H236</f>
        <v>0.0022400000000000002</v>
      </c>
      <c r="S236" s="208">
        <v>0</v>
      </c>
      <c r="T236" s="209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10" t="s">
        <v>149</v>
      </c>
      <c r="AT236" s="210" t="s">
        <v>144</v>
      </c>
      <c r="AU236" s="210" t="s">
        <v>86</v>
      </c>
      <c r="AY236" s="18" t="s">
        <v>143</v>
      </c>
      <c r="BE236" s="211">
        <f>IF(N236="základní",J236,0)</f>
        <v>0</v>
      </c>
      <c r="BF236" s="211">
        <f>IF(N236="snížená",J236,0)</f>
        <v>0</v>
      </c>
      <c r="BG236" s="211">
        <f>IF(N236="zákl. přenesená",J236,0)</f>
        <v>0</v>
      </c>
      <c r="BH236" s="211">
        <f>IF(N236="sníž. přenesená",J236,0)</f>
        <v>0</v>
      </c>
      <c r="BI236" s="211">
        <f>IF(N236="nulová",J236,0)</f>
        <v>0</v>
      </c>
      <c r="BJ236" s="18" t="s">
        <v>84</v>
      </c>
      <c r="BK236" s="211">
        <f>ROUND(I236*H236,2)</f>
        <v>0</v>
      </c>
      <c r="BL236" s="18" t="s">
        <v>149</v>
      </c>
      <c r="BM236" s="210" t="s">
        <v>401</v>
      </c>
    </row>
    <row r="237" spans="1:51" s="13" customFormat="1" ht="12">
      <c r="A237" s="13"/>
      <c r="B237" s="229"/>
      <c r="C237" s="230"/>
      <c r="D237" s="212" t="s">
        <v>377</v>
      </c>
      <c r="E237" s="231" t="s">
        <v>21</v>
      </c>
      <c r="F237" s="232" t="s">
        <v>402</v>
      </c>
      <c r="G237" s="230"/>
      <c r="H237" s="233">
        <v>3</v>
      </c>
      <c r="I237" s="234"/>
      <c r="J237" s="230"/>
      <c r="K237" s="230"/>
      <c r="L237" s="235"/>
      <c r="M237" s="236"/>
      <c r="N237" s="237"/>
      <c r="O237" s="237"/>
      <c r="P237" s="237"/>
      <c r="Q237" s="237"/>
      <c r="R237" s="237"/>
      <c r="S237" s="237"/>
      <c r="T237" s="238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9" t="s">
        <v>377</v>
      </c>
      <c r="AU237" s="239" t="s">
        <v>86</v>
      </c>
      <c r="AV237" s="13" t="s">
        <v>86</v>
      </c>
      <c r="AW237" s="13" t="s">
        <v>37</v>
      </c>
      <c r="AX237" s="13" t="s">
        <v>76</v>
      </c>
      <c r="AY237" s="239" t="s">
        <v>143</v>
      </c>
    </row>
    <row r="238" spans="1:51" s="13" customFormat="1" ht="12">
      <c r="A238" s="13"/>
      <c r="B238" s="229"/>
      <c r="C238" s="230"/>
      <c r="D238" s="212" t="s">
        <v>377</v>
      </c>
      <c r="E238" s="231" t="s">
        <v>21</v>
      </c>
      <c r="F238" s="232" t="s">
        <v>403</v>
      </c>
      <c r="G238" s="230"/>
      <c r="H238" s="233">
        <v>16</v>
      </c>
      <c r="I238" s="234"/>
      <c r="J238" s="230"/>
      <c r="K238" s="230"/>
      <c r="L238" s="235"/>
      <c r="M238" s="236"/>
      <c r="N238" s="237"/>
      <c r="O238" s="237"/>
      <c r="P238" s="237"/>
      <c r="Q238" s="237"/>
      <c r="R238" s="237"/>
      <c r="S238" s="237"/>
      <c r="T238" s="238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9" t="s">
        <v>377</v>
      </c>
      <c r="AU238" s="239" t="s">
        <v>86</v>
      </c>
      <c r="AV238" s="13" t="s">
        <v>86</v>
      </c>
      <c r="AW238" s="13" t="s">
        <v>37</v>
      </c>
      <c r="AX238" s="13" t="s">
        <v>76</v>
      </c>
      <c r="AY238" s="239" t="s">
        <v>143</v>
      </c>
    </row>
    <row r="239" spans="1:51" s="13" customFormat="1" ht="12">
      <c r="A239" s="13"/>
      <c r="B239" s="229"/>
      <c r="C239" s="230"/>
      <c r="D239" s="212" t="s">
        <v>377</v>
      </c>
      <c r="E239" s="231" t="s">
        <v>21</v>
      </c>
      <c r="F239" s="232" t="s">
        <v>404</v>
      </c>
      <c r="G239" s="230"/>
      <c r="H239" s="233">
        <v>9</v>
      </c>
      <c r="I239" s="234"/>
      <c r="J239" s="230"/>
      <c r="K239" s="230"/>
      <c r="L239" s="235"/>
      <c r="M239" s="236"/>
      <c r="N239" s="237"/>
      <c r="O239" s="237"/>
      <c r="P239" s="237"/>
      <c r="Q239" s="237"/>
      <c r="R239" s="237"/>
      <c r="S239" s="237"/>
      <c r="T239" s="238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9" t="s">
        <v>377</v>
      </c>
      <c r="AU239" s="239" t="s">
        <v>86</v>
      </c>
      <c r="AV239" s="13" t="s">
        <v>86</v>
      </c>
      <c r="AW239" s="13" t="s">
        <v>37</v>
      </c>
      <c r="AX239" s="13" t="s">
        <v>76</v>
      </c>
      <c r="AY239" s="239" t="s">
        <v>143</v>
      </c>
    </row>
    <row r="240" spans="1:51" s="14" customFormat="1" ht="12">
      <c r="A240" s="14"/>
      <c r="B240" s="240"/>
      <c r="C240" s="241"/>
      <c r="D240" s="212" t="s">
        <v>377</v>
      </c>
      <c r="E240" s="242" t="s">
        <v>21</v>
      </c>
      <c r="F240" s="243" t="s">
        <v>379</v>
      </c>
      <c r="G240" s="241"/>
      <c r="H240" s="244">
        <v>28</v>
      </c>
      <c r="I240" s="245"/>
      <c r="J240" s="241"/>
      <c r="K240" s="241"/>
      <c r="L240" s="246"/>
      <c r="M240" s="247"/>
      <c r="N240" s="248"/>
      <c r="O240" s="248"/>
      <c r="P240" s="248"/>
      <c r="Q240" s="248"/>
      <c r="R240" s="248"/>
      <c r="S240" s="248"/>
      <c r="T240" s="249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0" t="s">
        <v>377</v>
      </c>
      <c r="AU240" s="250" t="s">
        <v>86</v>
      </c>
      <c r="AV240" s="14" t="s">
        <v>149</v>
      </c>
      <c r="AW240" s="14" t="s">
        <v>37</v>
      </c>
      <c r="AX240" s="14" t="s">
        <v>84</v>
      </c>
      <c r="AY240" s="250" t="s">
        <v>143</v>
      </c>
    </row>
    <row r="241" spans="1:65" s="2" customFormat="1" ht="16.5" customHeight="1">
      <c r="A241" s="39"/>
      <c r="B241" s="40"/>
      <c r="C241" s="199" t="s">
        <v>405</v>
      </c>
      <c r="D241" s="199" t="s">
        <v>144</v>
      </c>
      <c r="E241" s="200" t="s">
        <v>406</v>
      </c>
      <c r="F241" s="201" t="s">
        <v>407</v>
      </c>
      <c r="G241" s="202" t="s">
        <v>159</v>
      </c>
      <c r="H241" s="203">
        <v>35.46</v>
      </c>
      <c r="I241" s="204"/>
      <c r="J241" s="205">
        <f>ROUND(I241*H241,2)</f>
        <v>0</v>
      </c>
      <c r="K241" s="201" t="s">
        <v>369</v>
      </c>
      <c r="L241" s="45"/>
      <c r="M241" s="206" t="s">
        <v>21</v>
      </c>
      <c r="N241" s="207" t="s">
        <v>47</v>
      </c>
      <c r="O241" s="85"/>
      <c r="P241" s="208">
        <f>O241*H241</f>
        <v>0</v>
      </c>
      <c r="Q241" s="208">
        <v>0.0002</v>
      </c>
      <c r="R241" s="208">
        <f>Q241*H241</f>
        <v>0.007092</v>
      </c>
      <c r="S241" s="208">
        <v>0</v>
      </c>
      <c r="T241" s="209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10" t="s">
        <v>149</v>
      </c>
      <c r="AT241" s="210" t="s">
        <v>144</v>
      </c>
      <c r="AU241" s="210" t="s">
        <v>86</v>
      </c>
      <c r="AY241" s="18" t="s">
        <v>143</v>
      </c>
      <c r="BE241" s="211">
        <f>IF(N241="základní",J241,0)</f>
        <v>0</v>
      </c>
      <c r="BF241" s="211">
        <f>IF(N241="snížená",J241,0)</f>
        <v>0</v>
      </c>
      <c r="BG241" s="211">
        <f>IF(N241="zákl. přenesená",J241,0)</f>
        <v>0</v>
      </c>
      <c r="BH241" s="211">
        <f>IF(N241="sníž. přenesená",J241,0)</f>
        <v>0</v>
      </c>
      <c r="BI241" s="211">
        <f>IF(N241="nulová",J241,0)</f>
        <v>0</v>
      </c>
      <c r="BJ241" s="18" t="s">
        <v>84</v>
      </c>
      <c r="BK241" s="211">
        <f>ROUND(I241*H241,2)</f>
        <v>0</v>
      </c>
      <c r="BL241" s="18" t="s">
        <v>149</v>
      </c>
      <c r="BM241" s="210" t="s">
        <v>408</v>
      </c>
    </row>
    <row r="242" spans="1:51" s="13" customFormat="1" ht="12">
      <c r="A242" s="13"/>
      <c r="B242" s="229"/>
      <c r="C242" s="230"/>
      <c r="D242" s="212" t="s">
        <v>377</v>
      </c>
      <c r="E242" s="231" t="s">
        <v>21</v>
      </c>
      <c r="F242" s="232" t="s">
        <v>409</v>
      </c>
      <c r="G242" s="230"/>
      <c r="H242" s="233">
        <v>35.46</v>
      </c>
      <c r="I242" s="234"/>
      <c r="J242" s="230"/>
      <c r="K242" s="230"/>
      <c r="L242" s="235"/>
      <c r="M242" s="236"/>
      <c r="N242" s="237"/>
      <c r="O242" s="237"/>
      <c r="P242" s="237"/>
      <c r="Q242" s="237"/>
      <c r="R242" s="237"/>
      <c r="S242" s="237"/>
      <c r="T242" s="238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9" t="s">
        <v>377</v>
      </c>
      <c r="AU242" s="239" t="s">
        <v>86</v>
      </c>
      <c r="AV242" s="13" t="s">
        <v>86</v>
      </c>
      <c r="AW242" s="13" t="s">
        <v>37</v>
      </c>
      <c r="AX242" s="13" t="s">
        <v>84</v>
      </c>
      <c r="AY242" s="239" t="s">
        <v>143</v>
      </c>
    </row>
    <row r="243" spans="1:65" s="2" customFormat="1" ht="12">
      <c r="A243" s="39"/>
      <c r="B243" s="40"/>
      <c r="C243" s="199" t="s">
        <v>410</v>
      </c>
      <c r="D243" s="199" t="s">
        <v>144</v>
      </c>
      <c r="E243" s="200" t="s">
        <v>411</v>
      </c>
      <c r="F243" s="201" t="s">
        <v>412</v>
      </c>
      <c r="G243" s="202" t="s">
        <v>388</v>
      </c>
      <c r="H243" s="203">
        <v>12.44</v>
      </c>
      <c r="I243" s="204"/>
      <c r="J243" s="205">
        <f>ROUND(I243*H243,2)</f>
        <v>0</v>
      </c>
      <c r="K243" s="201" t="s">
        <v>369</v>
      </c>
      <c r="L243" s="45"/>
      <c r="M243" s="206" t="s">
        <v>21</v>
      </c>
      <c r="N243" s="207" t="s">
        <v>47</v>
      </c>
      <c r="O243" s="85"/>
      <c r="P243" s="208">
        <f>O243*H243</f>
        <v>0</v>
      </c>
      <c r="Q243" s="208">
        <v>0.00884</v>
      </c>
      <c r="R243" s="208">
        <f>Q243*H243</f>
        <v>0.1099696</v>
      </c>
      <c r="S243" s="208">
        <v>0</v>
      </c>
      <c r="T243" s="209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10" t="s">
        <v>149</v>
      </c>
      <c r="AT243" s="210" t="s">
        <v>144</v>
      </c>
      <c r="AU243" s="210" t="s">
        <v>86</v>
      </c>
      <c r="AY243" s="18" t="s">
        <v>143</v>
      </c>
      <c r="BE243" s="211">
        <f>IF(N243="základní",J243,0)</f>
        <v>0</v>
      </c>
      <c r="BF243" s="211">
        <f>IF(N243="snížená",J243,0)</f>
        <v>0</v>
      </c>
      <c r="BG243" s="211">
        <f>IF(N243="zákl. přenesená",J243,0)</f>
        <v>0</v>
      </c>
      <c r="BH243" s="211">
        <f>IF(N243="sníž. přenesená",J243,0)</f>
        <v>0</v>
      </c>
      <c r="BI243" s="211">
        <f>IF(N243="nulová",J243,0)</f>
        <v>0</v>
      </c>
      <c r="BJ243" s="18" t="s">
        <v>84</v>
      </c>
      <c r="BK243" s="211">
        <f>ROUND(I243*H243,2)</f>
        <v>0</v>
      </c>
      <c r="BL243" s="18" t="s">
        <v>149</v>
      </c>
      <c r="BM243" s="210" t="s">
        <v>413</v>
      </c>
    </row>
    <row r="244" spans="1:51" s="13" customFormat="1" ht="12">
      <c r="A244" s="13"/>
      <c r="B244" s="229"/>
      <c r="C244" s="230"/>
      <c r="D244" s="212" t="s">
        <v>377</v>
      </c>
      <c r="E244" s="231" t="s">
        <v>21</v>
      </c>
      <c r="F244" s="232" t="s">
        <v>414</v>
      </c>
      <c r="G244" s="230"/>
      <c r="H244" s="233">
        <v>9.6</v>
      </c>
      <c r="I244" s="234"/>
      <c r="J244" s="230"/>
      <c r="K244" s="230"/>
      <c r="L244" s="235"/>
      <c r="M244" s="236"/>
      <c r="N244" s="237"/>
      <c r="O244" s="237"/>
      <c r="P244" s="237"/>
      <c r="Q244" s="237"/>
      <c r="R244" s="237"/>
      <c r="S244" s="237"/>
      <c r="T244" s="238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9" t="s">
        <v>377</v>
      </c>
      <c r="AU244" s="239" t="s">
        <v>86</v>
      </c>
      <c r="AV244" s="13" t="s">
        <v>86</v>
      </c>
      <c r="AW244" s="13" t="s">
        <v>37</v>
      </c>
      <c r="AX244" s="13" t="s">
        <v>76</v>
      </c>
      <c r="AY244" s="239" t="s">
        <v>143</v>
      </c>
    </row>
    <row r="245" spans="1:51" s="13" customFormat="1" ht="12">
      <c r="A245" s="13"/>
      <c r="B245" s="229"/>
      <c r="C245" s="230"/>
      <c r="D245" s="212" t="s">
        <v>377</v>
      </c>
      <c r="E245" s="231" t="s">
        <v>21</v>
      </c>
      <c r="F245" s="232" t="s">
        <v>415</v>
      </c>
      <c r="G245" s="230"/>
      <c r="H245" s="233">
        <v>2.2</v>
      </c>
      <c r="I245" s="234"/>
      <c r="J245" s="230"/>
      <c r="K245" s="230"/>
      <c r="L245" s="235"/>
      <c r="M245" s="236"/>
      <c r="N245" s="237"/>
      <c r="O245" s="237"/>
      <c r="P245" s="237"/>
      <c r="Q245" s="237"/>
      <c r="R245" s="237"/>
      <c r="S245" s="237"/>
      <c r="T245" s="238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9" t="s">
        <v>377</v>
      </c>
      <c r="AU245" s="239" t="s">
        <v>86</v>
      </c>
      <c r="AV245" s="13" t="s">
        <v>86</v>
      </c>
      <c r="AW245" s="13" t="s">
        <v>37</v>
      </c>
      <c r="AX245" s="13" t="s">
        <v>76</v>
      </c>
      <c r="AY245" s="239" t="s">
        <v>143</v>
      </c>
    </row>
    <row r="246" spans="1:51" s="13" customFormat="1" ht="12">
      <c r="A246" s="13"/>
      <c r="B246" s="229"/>
      <c r="C246" s="230"/>
      <c r="D246" s="212" t="s">
        <v>377</v>
      </c>
      <c r="E246" s="231" t="s">
        <v>21</v>
      </c>
      <c r="F246" s="232" t="s">
        <v>416</v>
      </c>
      <c r="G246" s="230"/>
      <c r="H246" s="233">
        <v>0.64</v>
      </c>
      <c r="I246" s="234"/>
      <c r="J246" s="230"/>
      <c r="K246" s="230"/>
      <c r="L246" s="235"/>
      <c r="M246" s="236"/>
      <c r="N246" s="237"/>
      <c r="O246" s="237"/>
      <c r="P246" s="237"/>
      <c r="Q246" s="237"/>
      <c r="R246" s="237"/>
      <c r="S246" s="237"/>
      <c r="T246" s="238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9" t="s">
        <v>377</v>
      </c>
      <c r="AU246" s="239" t="s">
        <v>86</v>
      </c>
      <c r="AV246" s="13" t="s">
        <v>86</v>
      </c>
      <c r="AW246" s="13" t="s">
        <v>37</v>
      </c>
      <c r="AX246" s="13" t="s">
        <v>76</v>
      </c>
      <c r="AY246" s="239" t="s">
        <v>143</v>
      </c>
    </row>
    <row r="247" spans="1:51" s="14" customFormat="1" ht="12">
      <c r="A247" s="14"/>
      <c r="B247" s="240"/>
      <c r="C247" s="241"/>
      <c r="D247" s="212" t="s">
        <v>377</v>
      </c>
      <c r="E247" s="242" t="s">
        <v>21</v>
      </c>
      <c r="F247" s="243" t="s">
        <v>379</v>
      </c>
      <c r="G247" s="241"/>
      <c r="H247" s="244">
        <v>12.44</v>
      </c>
      <c r="I247" s="245"/>
      <c r="J247" s="241"/>
      <c r="K247" s="241"/>
      <c r="L247" s="246"/>
      <c r="M247" s="247"/>
      <c r="N247" s="248"/>
      <c r="O247" s="248"/>
      <c r="P247" s="248"/>
      <c r="Q247" s="248"/>
      <c r="R247" s="248"/>
      <c r="S247" s="248"/>
      <c r="T247" s="249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0" t="s">
        <v>377</v>
      </c>
      <c r="AU247" s="250" t="s">
        <v>86</v>
      </c>
      <c r="AV247" s="14" t="s">
        <v>149</v>
      </c>
      <c r="AW247" s="14" t="s">
        <v>37</v>
      </c>
      <c r="AX247" s="14" t="s">
        <v>84</v>
      </c>
      <c r="AY247" s="250" t="s">
        <v>143</v>
      </c>
    </row>
    <row r="248" spans="1:63" s="12" customFormat="1" ht="22.8" customHeight="1">
      <c r="A248" s="12"/>
      <c r="B248" s="185"/>
      <c r="C248" s="186"/>
      <c r="D248" s="187" t="s">
        <v>75</v>
      </c>
      <c r="E248" s="217" t="s">
        <v>149</v>
      </c>
      <c r="F248" s="217" t="s">
        <v>417</v>
      </c>
      <c r="G248" s="186"/>
      <c r="H248" s="186"/>
      <c r="I248" s="189"/>
      <c r="J248" s="218">
        <f>BK248</f>
        <v>0</v>
      </c>
      <c r="K248" s="186"/>
      <c r="L248" s="191"/>
      <c r="M248" s="192"/>
      <c r="N248" s="193"/>
      <c r="O248" s="193"/>
      <c r="P248" s="194">
        <f>SUM(P249:P253)</f>
        <v>0</v>
      </c>
      <c r="Q248" s="193"/>
      <c r="R248" s="194">
        <f>SUM(R249:R253)</f>
        <v>0.043469999999999995</v>
      </c>
      <c r="S248" s="193"/>
      <c r="T248" s="195">
        <f>SUM(T249:T253)</f>
        <v>0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196" t="s">
        <v>84</v>
      </c>
      <c r="AT248" s="197" t="s">
        <v>75</v>
      </c>
      <c r="AU248" s="197" t="s">
        <v>84</v>
      </c>
      <c r="AY248" s="196" t="s">
        <v>143</v>
      </c>
      <c r="BK248" s="198">
        <f>SUM(BK249:BK253)</f>
        <v>0</v>
      </c>
    </row>
    <row r="249" spans="1:65" s="2" customFormat="1" ht="21.75" customHeight="1">
      <c r="A249" s="39"/>
      <c r="B249" s="40"/>
      <c r="C249" s="199" t="s">
        <v>418</v>
      </c>
      <c r="D249" s="199" t="s">
        <v>144</v>
      </c>
      <c r="E249" s="200" t="s">
        <v>419</v>
      </c>
      <c r="F249" s="201" t="s">
        <v>420</v>
      </c>
      <c r="G249" s="202" t="s">
        <v>388</v>
      </c>
      <c r="H249" s="203">
        <v>7</v>
      </c>
      <c r="I249" s="204"/>
      <c r="J249" s="205">
        <f>ROUND(I249*H249,2)</f>
        <v>0</v>
      </c>
      <c r="K249" s="201" t="s">
        <v>369</v>
      </c>
      <c r="L249" s="45"/>
      <c r="M249" s="206" t="s">
        <v>21</v>
      </c>
      <c r="N249" s="207" t="s">
        <v>47</v>
      </c>
      <c r="O249" s="85"/>
      <c r="P249" s="208">
        <f>O249*H249</f>
        <v>0</v>
      </c>
      <c r="Q249" s="208">
        <v>0.00533</v>
      </c>
      <c r="R249" s="208">
        <f>Q249*H249</f>
        <v>0.037309999999999996</v>
      </c>
      <c r="S249" s="208">
        <v>0</v>
      </c>
      <c r="T249" s="209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10" t="s">
        <v>149</v>
      </c>
      <c r="AT249" s="210" t="s">
        <v>144</v>
      </c>
      <c r="AU249" s="210" t="s">
        <v>86</v>
      </c>
      <c r="AY249" s="18" t="s">
        <v>143</v>
      </c>
      <c r="BE249" s="211">
        <f>IF(N249="základní",J249,0)</f>
        <v>0</v>
      </c>
      <c r="BF249" s="211">
        <f>IF(N249="snížená",J249,0)</f>
        <v>0</v>
      </c>
      <c r="BG249" s="211">
        <f>IF(N249="zákl. přenesená",J249,0)</f>
        <v>0</v>
      </c>
      <c r="BH249" s="211">
        <f>IF(N249="sníž. přenesená",J249,0)</f>
        <v>0</v>
      </c>
      <c r="BI249" s="211">
        <f>IF(N249="nulová",J249,0)</f>
        <v>0</v>
      </c>
      <c r="BJ249" s="18" t="s">
        <v>84</v>
      </c>
      <c r="BK249" s="211">
        <f>ROUND(I249*H249,2)</f>
        <v>0</v>
      </c>
      <c r="BL249" s="18" t="s">
        <v>149</v>
      </c>
      <c r="BM249" s="210" t="s">
        <v>421</v>
      </c>
    </row>
    <row r="250" spans="1:51" s="13" customFormat="1" ht="12">
      <c r="A250" s="13"/>
      <c r="B250" s="229"/>
      <c r="C250" s="230"/>
      <c r="D250" s="212" t="s">
        <v>377</v>
      </c>
      <c r="E250" s="231" t="s">
        <v>21</v>
      </c>
      <c r="F250" s="232" t="s">
        <v>422</v>
      </c>
      <c r="G250" s="230"/>
      <c r="H250" s="233">
        <v>7</v>
      </c>
      <c r="I250" s="234"/>
      <c r="J250" s="230"/>
      <c r="K250" s="230"/>
      <c r="L250" s="235"/>
      <c r="M250" s="236"/>
      <c r="N250" s="237"/>
      <c r="O250" s="237"/>
      <c r="P250" s="237"/>
      <c r="Q250" s="237"/>
      <c r="R250" s="237"/>
      <c r="S250" s="237"/>
      <c r="T250" s="238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9" t="s">
        <v>377</v>
      </c>
      <c r="AU250" s="239" t="s">
        <v>86</v>
      </c>
      <c r="AV250" s="13" t="s">
        <v>86</v>
      </c>
      <c r="AW250" s="13" t="s">
        <v>37</v>
      </c>
      <c r="AX250" s="13" t="s">
        <v>84</v>
      </c>
      <c r="AY250" s="239" t="s">
        <v>143</v>
      </c>
    </row>
    <row r="251" spans="1:65" s="2" customFormat="1" ht="12">
      <c r="A251" s="39"/>
      <c r="B251" s="40"/>
      <c r="C251" s="199" t="s">
        <v>423</v>
      </c>
      <c r="D251" s="199" t="s">
        <v>144</v>
      </c>
      <c r="E251" s="200" t="s">
        <v>424</v>
      </c>
      <c r="F251" s="201" t="s">
        <v>425</v>
      </c>
      <c r="G251" s="202" t="s">
        <v>388</v>
      </c>
      <c r="H251" s="203">
        <v>7</v>
      </c>
      <c r="I251" s="204"/>
      <c r="J251" s="205">
        <f>ROUND(I251*H251,2)</f>
        <v>0</v>
      </c>
      <c r="K251" s="201" t="s">
        <v>369</v>
      </c>
      <c r="L251" s="45"/>
      <c r="M251" s="206" t="s">
        <v>21</v>
      </c>
      <c r="N251" s="207" t="s">
        <v>47</v>
      </c>
      <c r="O251" s="85"/>
      <c r="P251" s="208">
        <f>O251*H251</f>
        <v>0</v>
      </c>
      <c r="Q251" s="208">
        <v>0</v>
      </c>
      <c r="R251" s="208">
        <f>Q251*H251</f>
        <v>0</v>
      </c>
      <c r="S251" s="208">
        <v>0</v>
      </c>
      <c r="T251" s="209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10" t="s">
        <v>149</v>
      </c>
      <c r="AT251" s="210" t="s">
        <v>144</v>
      </c>
      <c r="AU251" s="210" t="s">
        <v>86</v>
      </c>
      <c r="AY251" s="18" t="s">
        <v>143</v>
      </c>
      <c r="BE251" s="211">
        <f>IF(N251="základní",J251,0)</f>
        <v>0</v>
      </c>
      <c r="BF251" s="211">
        <f>IF(N251="snížená",J251,0)</f>
        <v>0</v>
      </c>
      <c r="BG251" s="211">
        <f>IF(N251="zákl. přenesená",J251,0)</f>
        <v>0</v>
      </c>
      <c r="BH251" s="211">
        <f>IF(N251="sníž. přenesená",J251,0)</f>
        <v>0</v>
      </c>
      <c r="BI251" s="211">
        <f>IF(N251="nulová",J251,0)</f>
        <v>0</v>
      </c>
      <c r="BJ251" s="18" t="s">
        <v>84</v>
      </c>
      <c r="BK251" s="211">
        <f>ROUND(I251*H251,2)</f>
        <v>0</v>
      </c>
      <c r="BL251" s="18" t="s">
        <v>149</v>
      </c>
      <c r="BM251" s="210" t="s">
        <v>426</v>
      </c>
    </row>
    <row r="252" spans="1:65" s="2" customFormat="1" ht="12">
      <c r="A252" s="39"/>
      <c r="B252" s="40"/>
      <c r="C252" s="199" t="s">
        <v>427</v>
      </c>
      <c r="D252" s="199" t="s">
        <v>144</v>
      </c>
      <c r="E252" s="200" t="s">
        <v>428</v>
      </c>
      <c r="F252" s="201" t="s">
        <v>429</v>
      </c>
      <c r="G252" s="202" t="s">
        <v>388</v>
      </c>
      <c r="H252" s="203">
        <v>7</v>
      </c>
      <c r="I252" s="204"/>
      <c r="J252" s="205">
        <f>ROUND(I252*H252,2)</f>
        <v>0</v>
      </c>
      <c r="K252" s="201" t="s">
        <v>369</v>
      </c>
      <c r="L252" s="45"/>
      <c r="M252" s="206" t="s">
        <v>21</v>
      </c>
      <c r="N252" s="207" t="s">
        <v>47</v>
      </c>
      <c r="O252" s="85"/>
      <c r="P252" s="208">
        <f>O252*H252</f>
        <v>0</v>
      </c>
      <c r="Q252" s="208">
        <v>0.00088</v>
      </c>
      <c r="R252" s="208">
        <f>Q252*H252</f>
        <v>0.0061600000000000005</v>
      </c>
      <c r="S252" s="208">
        <v>0</v>
      </c>
      <c r="T252" s="209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10" t="s">
        <v>149</v>
      </c>
      <c r="AT252" s="210" t="s">
        <v>144</v>
      </c>
      <c r="AU252" s="210" t="s">
        <v>86</v>
      </c>
      <c r="AY252" s="18" t="s">
        <v>143</v>
      </c>
      <c r="BE252" s="211">
        <f>IF(N252="základní",J252,0)</f>
        <v>0</v>
      </c>
      <c r="BF252" s="211">
        <f>IF(N252="snížená",J252,0)</f>
        <v>0</v>
      </c>
      <c r="BG252" s="211">
        <f>IF(N252="zákl. přenesená",J252,0)</f>
        <v>0</v>
      </c>
      <c r="BH252" s="211">
        <f>IF(N252="sníž. přenesená",J252,0)</f>
        <v>0</v>
      </c>
      <c r="BI252" s="211">
        <f>IF(N252="nulová",J252,0)</f>
        <v>0</v>
      </c>
      <c r="BJ252" s="18" t="s">
        <v>84</v>
      </c>
      <c r="BK252" s="211">
        <f>ROUND(I252*H252,2)</f>
        <v>0</v>
      </c>
      <c r="BL252" s="18" t="s">
        <v>149</v>
      </c>
      <c r="BM252" s="210" t="s">
        <v>430</v>
      </c>
    </row>
    <row r="253" spans="1:65" s="2" customFormat="1" ht="12">
      <c r="A253" s="39"/>
      <c r="B253" s="40"/>
      <c r="C253" s="199" t="s">
        <v>431</v>
      </c>
      <c r="D253" s="199" t="s">
        <v>144</v>
      </c>
      <c r="E253" s="200" t="s">
        <v>432</v>
      </c>
      <c r="F253" s="201" t="s">
        <v>433</v>
      </c>
      <c r="G253" s="202" t="s">
        <v>388</v>
      </c>
      <c r="H253" s="203">
        <v>7</v>
      </c>
      <c r="I253" s="204"/>
      <c r="J253" s="205">
        <f>ROUND(I253*H253,2)</f>
        <v>0</v>
      </c>
      <c r="K253" s="201" t="s">
        <v>369</v>
      </c>
      <c r="L253" s="45"/>
      <c r="M253" s="206" t="s">
        <v>21</v>
      </c>
      <c r="N253" s="207" t="s">
        <v>47</v>
      </c>
      <c r="O253" s="85"/>
      <c r="P253" s="208">
        <f>O253*H253</f>
        <v>0</v>
      </c>
      <c r="Q253" s="208">
        <v>0</v>
      </c>
      <c r="R253" s="208">
        <f>Q253*H253</f>
        <v>0</v>
      </c>
      <c r="S253" s="208">
        <v>0</v>
      </c>
      <c r="T253" s="209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10" t="s">
        <v>149</v>
      </c>
      <c r="AT253" s="210" t="s">
        <v>144</v>
      </c>
      <c r="AU253" s="210" t="s">
        <v>86</v>
      </c>
      <c r="AY253" s="18" t="s">
        <v>143</v>
      </c>
      <c r="BE253" s="211">
        <f>IF(N253="základní",J253,0)</f>
        <v>0</v>
      </c>
      <c r="BF253" s="211">
        <f>IF(N253="snížená",J253,0)</f>
        <v>0</v>
      </c>
      <c r="BG253" s="211">
        <f>IF(N253="zákl. přenesená",J253,0)</f>
        <v>0</v>
      </c>
      <c r="BH253" s="211">
        <f>IF(N253="sníž. přenesená",J253,0)</f>
        <v>0</v>
      </c>
      <c r="BI253" s="211">
        <f>IF(N253="nulová",J253,0)</f>
        <v>0</v>
      </c>
      <c r="BJ253" s="18" t="s">
        <v>84</v>
      </c>
      <c r="BK253" s="211">
        <f>ROUND(I253*H253,2)</f>
        <v>0</v>
      </c>
      <c r="BL253" s="18" t="s">
        <v>149</v>
      </c>
      <c r="BM253" s="210" t="s">
        <v>434</v>
      </c>
    </row>
    <row r="254" spans="1:63" s="12" customFormat="1" ht="22.8" customHeight="1">
      <c r="A254" s="12"/>
      <c r="B254" s="185"/>
      <c r="C254" s="186"/>
      <c r="D254" s="187" t="s">
        <v>75</v>
      </c>
      <c r="E254" s="217" t="s">
        <v>170</v>
      </c>
      <c r="F254" s="217" t="s">
        <v>435</v>
      </c>
      <c r="G254" s="186"/>
      <c r="H254" s="186"/>
      <c r="I254" s="189"/>
      <c r="J254" s="218">
        <f>BK254</f>
        <v>0</v>
      </c>
      <c r="K254" s="186"/>
      <c r="L254" s="191"/>
      <c r="M254" s="192"/>
      <c r="N254" s="193"/>
      <c r="O254" s="193"/>
      <c r="P254" s="194">
        <f>SUM(P255:P281)</f>
        <v>0</v>
      </c>
      <c r="Q254" s="193"/>
      <c r="R254" s="194">
        <f>SUM(R255:R281)</f>
        <v>15.0063436</v>
      </c>
      <c r="S254" s="193"/>
      <c r="T254" s="195">
        <f>SUM(T255:T281)</f>
        <v>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196" t="s">
        <v>84</v>
      </c>
      <c r="AT254" s="197" t="s">
        <v>75</v>
      </c>
      <c r="AU254" s="197" t="s">
        <v>84</v>
      </c>
      <c r="AY254" s="196" t="s">
        <v>143</v>
      </c>
      <c r="BK254" s="198">
        <f>SUM(BK255:BK281)</f>
        <v>0</v>
      </c>
    </row>
    <row r="255" spans="1:65" s="2" customFormat="1" ht="12">
      <c r="A255" s="39"/>
      <c r="B255" s="40"/>
      <c r="C255" s="199" t="s">
        <v>436</v>
      </c>
      <c r="D255" s="199" t="s">
        <v>144</v>
      </c>
      <c r="E255" s="200" t="s">
        <v>437</v>
      </c>
      <c r="F255" s="201" t="s">
        <v>438</v>
      </c>
      <c r="G255" s="202" t="s">
        <v>388</v>
      </c>
      <c r="H255" s="203">
        <v>58.43</v>
      </c>
      <c r="I255" s="204"/>
      <c r="J255" s="205">
        <f>ROUND(I255*H255,2)</f>
        <v>0</v>
      </c>
      <c r="K255" s="201" t="s">
        <v>369</v>
      </c>
      <c r="L255" s="45"/>
      <c r="M255" s="206" t="s">
        <v>21</v>
      </c>
      <c r="N255" s="207" t="s">
        <v>47</v>
      </c>
      <c r="O255" s="85"/>
      <c r="P255" s="208">
        <f>O255*H255</f>
        <v>0</v>
      </c>
      <c r="Q255" s="208">
        <v>0.017</v>
      </c>
      <c r="R255" s="208">
        <f>Q255*H255</f>
        <v>0.99331</v>
      </c>
      <c r="S255" s="208">
        <v>0</v>
      </c>
      <c r="T255" s="209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10" t="s">
        <v>149</v>
      </c>
      <c r="AT255" s="210" t="s">
        <v>144</v>
      </c>
      <c r="AU255" s="210" t="s">
        <v>86</v>
      </c>
      <c r="AY255" s="18" t="s">
        <v>143</v>
      </c>
      <c r="BE255" s="211">
        <f>IF(N255="základní",J255,0)</f>
        <v>0</v>
      </c>
      <c r="BF255" s="211">
        <f>IF(N255="snížená",J255,0)</f>
        <v>0</v>
      </c>
      <c r="BG255" s="211">
        <f>IF(N255="zákl. přenesená",J255,0)</f>
        <v>0</v>
      </c>
      <c r="BH255" s="211">
        <f>IF(N255="sníž. přenesená",J255,0)</f>
        <v>0</v>
      </c>
      <c r="BI255" s="211">
        <f>IF(N255="nulová",J255,0)</f>
        <v>0</v>
      </c>
      <c r="BJ255" s="18" t="s">
        <v>84</v>
      </c>
      <c r="BK255" s="211">
        <f>ROUND(I255*H255,2)</f>
        <v>0</v>
      </c>
      <c r="BL255" s="18" t="s">
        <v>149</v>
      </c>
      <c r="BM255" s="210" t="s">
        <v>439</v>
      </c>
    </row>
    <row r="256" spans="1:51" s="13" customFormat="1" ht="12">
      <c r="A256" s="13"/>
      <c r="B256" s="229"/>
      <c r="C256" s="230"/>
      <c r="D256" s="212" t="s">
        <v>377</v>
      </c>
      <c r="E256" s="231" t="s">
        <v>21</v>
      </c>
      <c r="F256" s="232" t="s">
        <v>440</v>
      </c>
      <c r="G256" s="230"/>
      <c r="H256" s="233">
        <v>35.23</v>
      </c>
      <c r="I256" s="234"/>
      <c r="J256" s="230"/>
      <c r="K256" s="230"/>
      <c r="L256" s="235"/>
      <c r="M256" s="236"/>
      <c r="N256" s="237"/>
      <c r="O256" s="237"/>
      <c r="P256" s="237"/>
      <c r="Q256" s="237"/>
      <c r="R256" s="237"/>
      <c r="S256" s="237"/>
      <c r="T256" s="238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9" t="s">
        <v>377</v>
      </c>
      <c r="AU256" s="239" t="s">
        <v>86</v>
      </c>
      <c r="AV256" s="13" t="s">
        <v>86</v>
      </c>
      <c r="AW256" s="13" t="s">
        <v>37</v>
      </c>
      <c r="AX256" s="13" t="s">
        <v>76</v>
      </c>
      <c r="AY256" s="239" t="s">
        <v>143</v>
      </c>
    </row>
    <row r="257" spans="1:51" s="13" customFormat="1" ht="12">
      <c r="A257" s="13"/>
      <c r="B257" s="229"/>
      <c r="C257" s="230"/>
      <c r="D257" s="212" t="s">
        <v>377</v>
      </c>
      <c r="E257" s="231" t="s">
        <v>21</v>
      </c>
      <c r="F257" s="232" t="s">
        <v>441</v>
      </c>
      <c r="G257" s="230"/>
      <c r="H257" s="233">
        <v>23.2</v>
      </c>
      <c r="I257" s="234"/>
      <c r="J257" s="230"/>
      <c r="K257" s="230"/>
      <c r="L257" s="235"/>
      <c r="M257" s="236"/>
      <c r="N257" s="237"/>
      <c r="O257" s="237"/>
      <c r="P257" s="237"/>
      <c r="Q257" s="237"/>
      <c r="R257" s="237"/>
      <c r="S257" s="237"/>
      <c r="T257" s="238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9" t="s">
        <v>377</v>
      </c>
      <c r="AU257" s="239" t="s">
        <v>86</v>
      </c>
      <c r="AV257" s="13" t="s">
        <v>86</v>
      </c>
      <c r="AW257" s="13" t="s">
        <v>37</v>
      </c>
      <c r="AX257" s="13" t="s">
        <v>76</v>
      </c>
      <c r="AY257" s="239" t="s">
        <v>143</v>
      </c>
    </row>
    <row r="258" spans="1:51" s="14" customFormat="1" ht="12">
      <c r="A258" s="14"/>
      <c r="B258" s="240"/>
      <c r="C258" s="241"/>
      <c r="D258" s="212" t="s">
        <v>377</v>
      </c>
      <c r="E258" s="242" t="s">
        <v>21</v>
      </c>
      <c r="F258" s="243" t="s">
        <v>379</v>
      </c>
      <c r="G258" s="241"/>
      <c r="H258" s="244">
        <v>58.43</v>
      </c>
      <c r="I258" s="245"/>
      <c r="J258" s="241"/>
      <c r="K258" s="241"/>
      <c r="L258" s="246"/>
      <c r="M258" s="247"/>
      <c r="N258" s="248"/>
      <c r="O258" s="248"/>
      <c r="P258" s="248"/>
      <c r="Q258" s="248"/>
      <c r="R258" s="248"/>
      <c r="S258" s="248"/>
      <c r="T258" s="249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0" t="s">
        <v>377</v>
      </c>
      <c r="AU258" s="250" t="s">
        <v>86</v>
      </c>
      <c r="AV258" s="14" t="s">
        <v>149</v>
      </c>
      <c r="AW258" s="14" t="s">
        <v>37</v>
      </c>
      <c r="AX258" s="14" t="s">
        <v>84</v>
      </c>
      <c r="AY258" s="250" t="s">
        <v>143</v>
      </c>
    </row>
    <row r="259" spans="1:65" s="2" customFormat="1" ht="12">
      <c r="A259" s="39"/>
      <c r="B259" s="40"/>
      <c r="C259" s="199" t="s">
        <v>442</v>
      </c>
      <c r="D259" s="199" t="s">
        <v>144</v>
      </c>
      <c r="E259" s="200" t="s">
        <v>443</v>
      </c>
      <c r="F259" s="201" t="s">
        <v>444</v>
      </c>
      <c r="G259" s="202" t="s">
        <v>388</v>
      </c>
      <c r="H259" s="203">
        <v>58.43</v>
      </c>
      <c r="I259" s="204"/>
      <c r="J259" s="205">
        <f>ROUND(I259*H259,2)</f>
        <v>0</v>
      </c>
      <c r="K259" s="201" t="s">
        <v>369</v>
      </c>
      <c r="L259" s="45"/>
      <c r="M259" s="206" t="s">
        <v>21</v>
      </c>
      <c r="N259" s="207" t="s">
        <v>47</v>
      </c>
      <c r="O259" s="85"/>
      <c r="P259" s="208">
        <f>O259*H259</f>
        <v>0</v>
      </c>
      <c r="Q259" s="208">
        <v>0.0062</v>
      </c>
      <c r="R259" s="208">
        <f>Q259*H259</f>
        <v>0.362266</v>
      </c>
      <c r="S259" s="208">
        <v>0</v>
      </c>
      <c r="T259" s="209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10" t="s">
        <v>149</v>
      </c>
      <c r="AT259" s="210" t="s">
        <v>144</v>
      </c>
      <c r="AU259" s="210" t="s">
        <v>86</v>
      </c>
      <c r="AY259" s="18" t="s">
        <v>143</v>
      </c>
      <c r="BE259" s="211">
        <f>IF(N259="základní",J259,0)</f>
        <v>0</v>
      </c>
      <c r="BF259" s="211">
        <f>IF(N259="snížená",J259,0)</f>
        <v>0</v>
      </c>
      <c r="BG259" s="211">
        <f>IF(N259="zákl. přenesená",J259,0)</f>
        <v>0</v>
      </c>
      <c r="BH259" s="211">
        <f>IF(N259="sníž. přenesená",J259,0)</f>
        <v>0</v>
      </c>
      <c r="BI259" s="211">
        <f>IF(N259="nulová",J259,0)</f>
        <v>0</v>
      </c>
      <c r="BJ259" s="18" t="s">
        <v>84</v>
      </c>
      <c r="BK259" s="211">
        <f>ROUND(I259*H259,2)</f>
        <v>0</v>
      </c>
      <c r="BL259" s="18" t="s">
        <v>149</v>
      </c>
      <c r="BM259" s="210" t="s">
        <v>445</v>
      </c>
    </row>
    <row r="260" spans="1:65" s="2" customFormat="1" ht="21.75" customHeight="1">
      <c r="A260" s="39"/>
      <c r="B260" s="40"/>
      <c r="C260" s="199" t="s">
        <v>446</v>
      </c>
      <c r="D260" s="199" t="s">
        <v>144</v>
      </c>
      <c r="E260" s="200" t="s">
        <v>447</v>
      </c>
      <c r="F260" s="201" t="s">
        <v>448</v>
      </c>
      <c r="G260" s="202" t="s">
        <v>388</v>
      </c>
      <c r="H260" s="203">
        <v>27.08</v>
      </c>
      <c r="I260" s="204"/>
      <c r="J260" s="205">
        <f>ROUND(I260*H260,2)</f>
        <v>0</v>
      </c>
      <c r="K260" s="201" t="s">
        <v>369</v>
      </c>
      <c r="L260" s="45"/>
      <c r="M260" s="206" t="s">
        <v>21</v>
      </c>
      <c r="N260" s="207" t="s">
        <v>47</v>
      </c>
      <c r="O260" s="85"/>
      <c r="P260" s="208">
        <f>O260*H260</f>
        <v>0</v>
      </c>
      <c r="Q260" s="208">
        <v>0.00735</v>
      </c>
      <c r="R260" s="208">
        <f>Q260*H260</f>
        <v>0.199038</v>
      </c>
      <c r="S260" s="208">
        <v>0</v>
      </c>
      <c r="T260" s="209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10" t="s">
        <v>149</v>
      </c>
      <c r="AT260" s="210" t="s">
        <v>144</v>
      </c>
      <c r="AU260" s="210" t="s">
        <v>86</v>
      </c>
      <c r="AY260" s="18" t="s">
        <v>143</v>
      </c>
      <c r="BE260" s="211">
        <f>IF(N260="základní",J260,0)</f>
        <v>0</v>
      </c>
      <c r="BF260" s="211">
        <f>IF(N260="snížená",J260,0)</f>
        <v>0</v>
      </c>
      <c r="BG260" s="211">
        <f>IF(N260="zákl. přenesená",J260,0)</f>
        <v>0</v>
      </c>
      <c r="BH260" s="211">
        <f>IF(N260="sníž. přenesená",J260,0)</f>
        <v>0</v>
      </c>
      <c r="BI260" s="211">
        <f>IF(N260="nulová",J260,0)</f>
        <v>0</v>
      </c>
      <c r="BJ260" s="18" t="s">
        <v>84</v>
      </c>
      <c r="BK260" s="211">
        <f>ROUND(I260*H260,2)</f>
        <v>0</v>
      </c>
      <c r="BL260" s="18" t="s">
        <v>149</v>
      </c>
      <c r="BM260" s="210" t="s">
        <v>449</v>
      </c>
    </row>
    <row r="261" spans="1:51" s="13" customFormat="1" ht="12">
      <c r="A261" s="13"/>
      <c r="B261" s="229"/>
      <c r="C261" s="230"/>
      <c r="D261" s="212" t="s">
        <v>377</v>
      </c>
      <c r="E261" s="231" t="s">
        <v>21</v>
      </c>
      <c r="F261" s="232" t="s">
        <v>450</v>
      </c>
      <c r="G261" s="230"/>
      <c r="H261" s="233">
        <v>27.08</v>
      </c>
      <c r="I261" s="234"/>
      <c r="J261" s="230"/>
      <c r="K261" s="230"/>
      <c r="L261" s="235"/>
      <c r="M261" s="236"/>
      <c r="N261" s="237"/>
      <c r="O261" s="237"/>
      <c r="P261" s="237"/>
      <c r="Q261" s="237"/>
      <c r="R261" s="237"/>
      <c r="S261" s="237"/>
      <c r="T261" s="238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9" t="s">
        <v>377</v>
      </c>
      <c r="AU261" s="239" t="s">
        <v>86</v>
      </c>
      <c r="AV261" s="13" t="s">
        <v>86</v>
      </c>
      <c r="AW261" s="13" t="s">
        <v>37</v>
      </c>
      <c r="AX261" s="13" t="s">
        <v>84</v>
      </c>
      <c r="AY261" s="239" t="s">
        <v>143</v>
      </c>
    </row>
    <row r="262" spans="1:65" s="2" customFormat="1" ht="12">
      <c r="A262" s="39"/>
      <c r="B262" s="40"/>
      <c r="C262" s="199" t="s">
        <v>451</v>
      </c>
      <c r="D262" s="199" t="s">
        <v>144</v>
      </c>
      <c r="E262" s="200" t="s">
        <v>452</v>
      </c>
      <c r="F262" s="201" t="s">
        <v>453</v>
      </c>
      <c r="G262" s="202" t="s">
        <v>388</v>
      </c>
      <c r="H262" s="203">
        <v>334.909</v>
      </c>
      <c r="I262" s="204"/>
      <c r="J262" s="205">
        <f>ROUND(I262*H262,2)</f>
        <v>0</v>
      </c>
      <c r="K262" s="201" t="s">
        <v>369</v>
      </c>
      <c r="L262" s="45"/>
      <c r="M262" s="206" t="s">
        <v>21</v>
      </c>
      <c r="N262" s="207" t="s">
        <v>47</v>
      </c>
      <c r="O262" s="85"/>
      <c r="P262" s="208">
        <f>O262*H262</f>
        <v>0</v>
      </c>
      <c r="Q262" s="208">
        <v>0.017</v>
      </c>
      <c r="R262" s="208">
        <f>Q262*H262</f>
        <v>5.693453</v>
      </c>
      <c r="S262" s="208">
        <v>0</v>
      </c>
      <c r="T262" s="209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10" t="s">
        <v>149</v>
      </c>
      <c r="AT262" s="210" t="s">
        <v>144</v>
      </c>
      <c r="AU262" s="210" t="s">
        <v>86</v>
      </c>
      <c r="AY262" s="18" t="s">
        <v>143</v>
      </c>
      <c r="BE262" s="211">
        <f>IF(N262="základní",J262,0)</f>
        <v>0</v>
      </c>
      <c r="BF262" s="211">
        <f>IF(N262="snížená",J262,0)</f>
        <v>0</v>
      </c>
      <c r="BG262" s="211">
        <f>IF(N262="zákl. přenesená",J262,0)</f>
        <v>0</v>
      </c>
      <c r="BH262" s="211">
        <f>IF(N262="sníž. přenesená",J262,0)</f>
        <v>0</v>
      </c>
      <c r="BI262" s="211">
        <f>IF(N262="nulová",J262,0)</f>
        <v>0</v>
      </c>
      <c r="BJ262" s="18" t="s">
        <v>84</v>
      </c>
      <c r="BK262" s="211">
        <f>ROUND(I262*H262,2)</f>
        <v>0</v>
      </c>
      <c r="BL262" s="18" t="s">
        <v>149</v>
      </c>
      <c r="BM262" s="210" t="s">
        <v>454</v>
      </c>
    </row>
    <row r="263" spans="1:65" s="2" customFormat="1" ht="12">
      <c r="A263" s="39"/>
      <c r="B263" s="40"/>
      <c r="C263" s="199" t="s">
        <v>455</v>
      </c>
      <c r="D263" s="199" t="s">
        <v>144</v>
      </c>
      <c r="E263" s="200" t="s">
        <v>456</v>
      </c>
      <c r="F263" s="201" t="s">
        <v>457</v>
      </c>
      <c r="G263" s="202" t="s">
        <v>388</v>
      </c>
      <c r="H263" s="203">
        <v>334.909</v>
      </c>
      <c r="I263" s="204"/>
      <c r="J263" s="205">
        <f>ROUND(I263*H263,2)</f>
        <v>0</v>
      </c>
      <c r="K263" s="201" t="s">
        <v>369</v>
      </c>
      <c r="L263" s="45"/>
      <c r="M263" s="206" t="s">
        <v>21</v>
      </c>
      <c r="N263" s="207" t="s">
        <v>47</v>
      </c>
      <c r="O263" s="85"/>
      <c r="P263" s="208">
        <f>O263*H263</f>
        <v>0</v>
      </c>
      <c r="Q263" s="208">
        <v>0.0062</v>
      </c>
      <c r="R263" s="208">
        <f>Q263*H263</f>
        <v>2.0764358</v>
      </c>
      <c r="S263" s="208">
        <v>0</v>
      </c>
      <c r="T263" s="209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10" t="s">
        <v>149</v>
      </c>
      <c r="AT263" s="210" t="s">
        <v>144</v>
      </c>
      <c r="AU263" s="210" t="s">
        <v>86</v>
      </c>
      <c r="AY263" s="18" t="s">
        <v>143</v>
      </c>
      <c r="BE263" s="211">
        <f>IF(N263="základní",J263,0)</f>
        <v>0</v>
      </c>
      <c r="BF263" s="211">
        <f>IF(N263="snížená",J263,0)</f>
        <v>0</v>
      </c>
      <c r="BG263" s="211">
        <f>IF(N263="zákl. přenesená",J263,0)</f>
        <v>0</v>
      </c>
      <c r="BH263" s="211">
        <f>IF(N263="sníž. přenesená",J263,0)</f>
        <v>0</v>
      </c>
      <c r="BI263" s="211">
        <f>IF(N263="nulová",J263,0)</f>
        <v>0</v>
      </c>
      <c r="BJ263" s="18" t="s">
        <v>84</v>
      </c>
      <c r="BK263" s="211">
        <f>ROUND(I263*H263,2)</f>
        <v>0</v>
      </c>
      <c r="BL263" s="18" t="s">
        <v>149</v>
      </c>
      <c r="BM263" s="210" t="s">
        <v>458</v>
      </c>
    </row>
    <row r="264" spans="1:65" s="2" customFormat="1" ht="12">
      <c r="A264" s="39"/>
      <c r="B264" s="40"/>
      <c r="C264" s="199" t="s">
        <v>459</v>
      </c>
      <c r="D264" s="199" t="s">
        <v>144</v>
      </c>
      <c r="E264" s="200" t="s">
        <v>460</v>
      </c>
      <c r="F264" s="201" t="s">
        <v>461</v>
      </c>
      <c r="G264" s="202" t="s">
        <v>388</v>
      </c>
      <c r="H264" s="203">
        <v>67.735</v>
      </c>
      <c r="I264" s="204"/>
      <c r="J264" s="205">
        <f>ROUND(I264*H264,2)</f>
        <v>0</v>
      </c>
      <c r="K264" s="201" t="s">
        <v>369</v>
      </c>
      <c r="L264" s="45"/>
      <c r="M264" s="206" t="s">
        <v>21</v>
      </c>
      <c r="N264" s="207" t="s">
        <v>47</v>
      </c>
      <c r="O264" s="85"/>
      <c r="P264" s="208">
        <f>O264*H264</f>
        <v>0</v>
      </c>
      <c r="Q264" s="208">
        <v>0.01838</v>
      </c>
      <c r="R264" s="208">
        <f>Q264*H264</f>
        <v>1.2449693</v>
      </c>
      <c r="S264" s="208">
        <v>0</v>
      </c>
      <c r="T264" s="209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10" t="s">
        <v>149</v>
      </c>
      <c r="AT264" s="210" t="s">
        <v>144</v>
      </c>
      <c r="AU264" s="210" t="s">
        <v>86</v>
      </c>
      <c r="AY264" s="18" t="s">
        <v>143</v>
      </c>
      <c r="BE264" s="211">
        <f>IF(N264="základní",J264,0)</f>
        <v>0</v>
      </c>
      <c r="BF264" s="211">
        <f>IF(N264="snížená",J264,0)</f>
        <v>0</v>
      </c>
      <c r="BG264" s="211">
        <f>IF(N264="zákl. přenesená",J264,0)</f>
        <v>0</v>
      </c>
      <c r="BH264" s="211">
        <f>IF(N264="sníž. přenesená",J264,0)</f>
        <v>0</v>
      </c>
      <c r="BI264" s="211">
        <f>IF(N264="nulová",J264,0)</f>
        <v>0</v>
      </c>
      <c r="BJ264" s="18" t="s">
        <v>84</v>
      </c>
      <c r="BK264" s="211">
        <f>ROUND(I264*H264,2)</f>
        <v>0</v>
      </c>
      <c r="BL264" s="18" t="s">
        <v>149</v>
      </c>
      <c r="BM264" s="210" t="s">
        <v>462</v>
      </c>
    </row>
    <row r="265" spans="1:51" s="13" customFormat="1" ht="12">
      <c r="A265" s="13"/>
      <c r="B265" s="229"/>
      <c r="C265" s="230"/>
      <c r="D265" s="212" t="s">
        <v>377</v>
      </c>
      <c r="E265" s="231" t="s">
        <v>21</v>
      </c>
      <c r="F265" s="232" t="s">
        <v>463</v>
      </c>
      <c r="G265" s="230"/>
      <c r="H265" s="233">
        <v>67.735</v>
      </c>
      <c r="I265" s="234"/>
      <c r="J265" s="230"/>
      <c r="K265" s="230"/>
      <c r="L265" s="235"/>
      <c r="M265" s="236"/>
      <c r="N265" s="237"/>
      <c r="O265" s="237"/>
      <c r="P265" s="237"/>
      <c r="Q265" s="237"/>
      <c r="R265" s="237"/>
      <c r="S265" s="237"/>
      <c r="T265" s="238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9" t="s">
        <v>377</v>
      </c>
      <c r="AU265" s="239" t="s">
        <v>86</v>
      </c>
      <c r="AV265" s="13" t="s">
        <v>86</v>
      </c>
      <c r="AW265" s="13" t="s">
        <v>37</v>
      </c>
      <c r="AX265" s="13" t="s">
        <v>84</v>
      </c>
      <c r="AY265" s="239" t="s">
        <v>143</v>
      </c>
    </row>
    <row r="266" spans="1:65" s="2" customFormat="1" ht="12">
      <c r="A266" s="39"/>
      <c r="B266" s="40"/>
      <c r="C266" s="199" t="s">
        <v>464</v>
      </c>
      <c r="D266" s="199" t="s">
        <v>144</v>
      </c>
      <c r="E266" s="200" t="s">
        <v>465</v>
      </c>
      <c r="F266" s="201" t="s">
        <v>466</v>
      </c>
      <c r="G266" s="202" t="s">
        <v>400</v>
      </c>
      <c r="H266" s="203">
        <v>1</v>
      </c>
      <c r="I266" s="204"/>
      <c r="J266" s="205">
        <f>ROUND(I266*H266,2)</f>
        <v>0</v>
      </c>
      <c r="K266" s="201" t="s">
        <v>369</v>
      </c>
      <c r="L266" s="45"/>
      <c r="M266" s="206" t="s">
        <v>21</v>
      </c>
      <c r="N266" s="207" t="s">
        <v>47</v>
      </c>
      <c r="O266" s="85"/>
      <c r="P266" s="208">
        <f>O266*H266</f>
        <v>0</v>
      </c>
      <c r="Q266" s="208">
        <v>0.01067</v>
      </c>
      <c r="R266" s="208">
        <f>Q266*H266</f>
        <v>0.01067</v>
      </c>
      <c r="S266" s="208">
        <v>0</v>
      </c>
      <c r="T266" s="209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10" t="s">
        <v>149</v>
      </c>
      <c r="AT266" s="210" t="s">
        <v>144</v>
      </c>
      <c r="AU266" s="210" t="s">
        <v>86</v>
      </c>
      <c r="AY266" s="18" t="s">
        <v>143</v>
      </c>
      <c r="BE266" s="211">
        <f>IF(N266="základní",J266,0)</f>
        <v>0</v>
      </c>
      <c r="BF266" s="211">
        <f>IF(N266="snížená",J266,0)</f>
        <v>0</v>
      </c>
      <c r="BG266" s="211">
        <f>IF(N266="zákl. přenesená",J266,0)</f>
        <v>0</v>
      </c>
      <c r="BH266" s="211">
        <f>IF(N266="sníž. přenesená",J266,0)</f>
        <v>0</v>
      </c>
      <c r="BI266" s="211">
        <f>IF(N266="nulová",J266,0)</f>
        <v>0</v>
      </c>
      <c r="BJ266" s="18" t="s">
        <v>84</v>
      </c>
      <c r="BK266" s="211">
        <f>ROUND(I266*H266,2)</f>
        <v>0</v>
      </c>
      <c r="BL266" s="18" t="s">
        <v>149</v>
      </c>
      <c r="BM266" s="210" t="s">
        <v>467</v>
      </c>
    </row>
    <row r="267" spans="1:65" s="2" customFormat="1" ht="12">
      <c r="A267" s="39"/>
      <c r="B267" s="40"/>
      <c r="C267" s="199" t="s">
        <v>468</v>
      </c>
      <c r="D267" s="199" t="s">
        <v>144</v>
      </c>
      <c r="E267" s="200" t="s">
        <v>469</v>
      </c>
      <c r="F267" s="201" t="s">
        <v>470</v>
      </c>
      <c r="G267" s="202" t="s">
        <v>400</v>
      </c>
      <c r="H267" s="203">
        <v>2</v>
      </c>
      <c r="I267" s="204"/>
      <c r="J267" s="205">
        <f>ROUND(I267*H267,2)</f>
        <v>0</v>
      </c>
      <c r="K267" s="201" t="s">
        <v>369</v>
      </c>
      <c r="L267" s="45"/>
      <c r="M267" s="206" t="s">
        <v>21</v>
      </c>
      <c r="N267" s="207" t="s">
        <v>47</v>
      </c>
      <c r="O267" s="85"/>
      <c r="P267" s="208">
        <f>O267*H267</f>
        <v>0</v>
      </c>
      <c r="Q267" s="208">
        <v>0.01066</v>
      </c>
      <c r="R267" s="208">
        <f>Q267*H267</f>
        <v>0.02132</v>
      </c>
      <c r="S267" s="208">
        <v>0</v>
      </c>
      <c r="T267" s="209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10" t="s">
        <v>149</v>
      </c>
      <c r="AT267" s="210" t="s">
        <v>144</v>
      </c>
      <c r="AU267" s="210" t="s">
        <v>86</v>
      </c>
      <c r="AY267" s="18" t="s">
        <v>143</v>
      </c>
      <c r="BE267" s="211">
        <f>IF(N267="základní",J267,0)</f>
        <v>0</v>
      </c>
      <c r="BF267" s="211">
        <f>IF(N267="snížená",J267,0)</f>
        <v>0</v>
      </c>
      <c r="BG267" s="211">
        <f>IF(N267="zákl. přenesená",J267,0)</f>
        <v>0</v>
      </c>
      <c r="BH267" s="211">
        <f>IF(N267="sníž. přenesená",J267,0)</f>
        <v>0</v>
      </c>
      <c r="BI267" s="211">
        <f>IF(N267="nulová",J267,0)</f>
        <v>0</v>
      </c>
      <c r="BJ267" s="18" t="s">
        <v>84</v>
      </c>
      <c r="BK267" s="211">
        <f>ROUND(I267*H267,2)</f>
        <v>0</v>
      </c>
      <c r="BL267" s="18" t="s">
        <v>149</v>
      </c>
      <c r="BM267" s="210" t="s">
        <v>471</v>
      </c>
    </row>
    <row r="268" spans="1:65" s="2" customFormat="1" ht="16.5" customHeight="1">
      <c r="A268" s="39"/>
      <c r="B268" s="40"/>
      <c r="C268" s="199" t="s">
        <v>472</v>
      </c>
      <c r="D268" s="199" t="s">
        <v>144</v>
      </c>
      <c r="E268" s="200" t="s">
        <v>473</v>
      </c>
      <c r="F268" s="201" t="s">
        <v>474</v>
      </c>
      <c r="G268" s="202" t="s">
        <v>159</v>
      </c>
      <c r="H268" s="203">
        <v>15.62</v>
      </c>
      <c r="I268" s="204"/>
      <c r="J268" s="205">
        <f>ROUND(I268*H268,2)</f>
        <v>0</v>
      </c>
      <c r="K268" s="201" t="s">
        <v>369</v>
      </c>
      <c r="L268" s="45"/>
      <c r="M268" s="206" t="s">
        <v>21</v>
      </c>
      <c r="N268" s="207" t="s">
        <v>47</v>
      </c>
      <c r="O268" s="85"/>
      <c r="P268" s="208">
        <f>O268*H268</f>
        <v>0</v>
      </c>
      <c r="Q268" s="208">
        <v>0</v>
      </c>
      <c r="R268" s="208">
        <f>Q268*H268</f>
        <v>0</v>
      </c>
      <c r="S268" s="208">
        <v>0</v>
      </c>
      <c r="T268" s="209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10" t="s">
        <v>149</v>
      </c>
      <c r="AT268" s="210" t="s">
        <v>144</v>
      </c>
      <c r="AU268" s="210" t="s">
        <v>86</v>
      </c>
      <c r="AY268" s="18" t="s">
        <v>143</v>
      </c>
      <c r="BE268" s="211">
        <f>IF(N268="základní",J268,0)</f>
        <v>0</v>
      </c>
      <c r="BF268" s="211">
        <f>IF(N268="snížená",J268,0)</f>
        <v>0</v>
      </c>
      <c r="BG268" s="211">
        <f>IF(N268="zákl. přenesená",J268,0)</f>
        <v>0</v>
      </c>
      <c r="BH268" s="211">
        <f>IF(N268="sníž. přenesená",J268,0)</f>
        <v>0</v>
      </c>
      <c r="BI268" s="211">
        <f>IF(N268="nulová",J268,0)</f>
        <v>0</v>
      </c>
      <c r="BJ268" s="18" t="s">
        <v>84</v>
      </c>
      <c r="BK268" s="211">
        <f>ROUND(I268*H268,2)</f>
        <v>0</v>
      </c>
      <c r="BL268" s="18" t="s">
        <v>149</v>
      </c>
      <c r="BM268" s="210" t="s">
        <v>475</v>
      </c>
    </row>
    <row r="269" spans="1:51" s="13" customFormat="1" ht="12">
      <c r="A269" s="13"/>
      <c r="B269" s="229"/>
      <c r="C269" s="230"/>
      <c r="D269" s="212" t="s">
        <v>377</v>
      </c>
      <c r="E269" s="231" t="s">
        <v>21</v>
      </c>
      <c r="F269" s="232" t="s">
        <v>476</v>
      </c>
      <c r="G269" s="230"/>
      <c r="H269" s="233">
        <v>15.62</v>
      </c>
      <c r="I269" s="234"/>
      <c r="J269" s="230"/>
      <c r="K269" s="230"/>
      <c r="L269" s="235"/>
      <c r="M269" s="236"/>
      <c r="N269" s="237"/>
      <c r="O269" s="237"/>
      <c r="P269" s="237"/>
      <c r="Q269" s="237"/>
      <c r="R269" s="237"/>
      <c r="S269" s="237"/>
      <c r="T269" s="238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9" t="s">
        <v>377</v>
      </c>
      <c r="AU269" s="239" t="s">
        <v>86</v>
      </c>
      <c r="AV269" s="13" t="s">
        <v>86</v>
      </c>
      <c r="AW269" s="13" t="s">
        <v>37</v>
      </c>
      <c r="AX269" s="13" t="s">
        <v>84</v>
      </c>
      <c r="AY269" s="239" t="s">
        <v>143</v>
      </c>
    </row>
    <row r="270" spans="1:65" s="2" customFormat="1" ht="16.5" customHeight="1">
      <c r="A270" s="39"/>
      <c r="B270" s="40"/>
      <c r="C270" s="219" t="s">
        <v>477</v>
      </c>
      <c r="D270" s="219" t="s">
        <v>372</v>
      </c>
      <c r="E270" s="220" t="s">
        <v>478</v>
      </c>
      <c r="F270" s="221" t="s">
        <v>479</v>
      </c>
      <c r="G270" s="222" t="s">
        <v>159</v>
      </c>
      <c r="H270" s="223">
        <v>16.401</v>
      </c>
      <c r="I270" s="224"/>
      <c r="J270" s="225">
        <f>ROUND(I270*H270,2)</f>
        <v>0</v>
      </c>
      <c r="K270" s="221" t="s">
        <v>369</v>
      </c>
      <c r="L270" s="226"/>
      <c r="M270" s="227" t="s">
        <v>21</v>
      </c>
      <c r="N270" s="228" t="s">
        <v>47</v>
      </c>
      <c r="O270" s="85"/>
      <c r="P270" s="208">
        <f>O270*H270</f>
        <v>0</v>
      </c>
      <c r="Q270" s="208">
        <v>4E-05</v>
      </c>
      <c r="R270" s="208">
        <f>Q270*H270</f>
        <v>0.0006560400000000001</v>
      </c>
      <c r="S270" s="208">
        <v>0</v>
      </c>
      <c r="T270" s="209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10" t="s">
        <v>178</v>
      </c>
      <c r="AT270" s="210" t="s">
        <v>372</v>
      </c>
      <c r="AU270" s="210" t="s">
        <v>86</v>
      </c>
      <c r="AY270" s="18" t="s">
        <v>143</v>
      </c>
      <c r="BE270" s="211">
        <f>IF(N270="základní",J270,0)</f>
        <v>0</v>
      </c>
      <c r="BF270" s="211">
        <f>IF(N270="snížená",J270,0)</f>
        <v>0</v>
      </c>
      <c r="BG270" s="211">
        <f>IF(N270="zákl. přenesená",J270,0)</f>
        <v>0</v>
      </c>
      <c r="BH270" s="211">
        <f>IF(N270="sníž. přenesená",J270,0)</f>
        <v>0</v>
      </c>
      <c r="BI270" s="211">
        <f>IF(N270="nulová",J270,0)</f>
        <v>0</v>
      </c>
      <c r="BJ270" s="18" t="s">
        <v>84</v>
      </c>
      <c r="BK270" s="211">
        <f>ROUND(I270*H270,2)</f>
        <v>0</v>
      </c>
      <c r="BL270" s="18" t="s">
        <v>149</v>
      </c>
      <c r="BM270" s="210" t="s">
        <v>480</v>
      </c>
    </row>
    <row r="271" spans="1:51" s="13" customFormat="1" ht="12">
      <c r="A271" s="13"/>
      <c r="B271" s="229"/>
      <c r="C271" s="230"/>
      <c r="D271" s="212" t="s">
        <v>377</v>
      </c>
      <c r="E271" s="230"/>
      <c r="F271" s="232" t="s">
        <v>481</v>
      </c>
      <c r="G271" s="230"/>
      <c r="H271" s="233">
        <v>16.401</v>
      </c>
      <c r="I271" s="234"/>
      <c r="J271" s="230"/>
      <c r="K271" s="230"/>
      <c r="L271" s="235"/>
      <c r="M271" s="236"/>
      <c r="N271" s="237"/>
      <c r="O271" s="237"/>
      <c r="P271" s="237"/>
      <c r="Q271" s="237"/>
      <c r="R271" s="237"/>
      <c r="S271" s="237"/>
      <c r="T271" s="238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9" t="s">
        <v>377</v>
      </c>
      <c r="AU271" s="239" t="s">
        <v>86</v>
      </c>
      <c r="AV271" s="13" t="s">
        <v>86</v>
      </c>
      <c r="AW271" s="13" t="s">
        <v>4</v>
      </c>
      <c r="AX271" s="13" t="s">
        <v>84</v>
      </c>
      <c r="AY271" s="239" t="s">
        <v>143</v>
      </c>
    </row>
    <row r="272" spans="1:65" s="2" customFormat="1" ht="21.75" customHeight="1">
      <c r="A272" s="39"/>
      <c r="B272" s="40"/>
      <c r="C272" s="199" t="s">
        <v>482</v>
      </c>
      <c r="D272" s="199" t="s">
        <v>144</v>
      </c>
      <c r="E272" s="200" t="s">
        <v>483</v>
      </c>
      <c r="F272" s="201" t="s">
        <v>484</v>
      </c>
      <c r="G272" s="202" t="s">
        <v>485</v>
      </c>
      <c r="H272" s="203">
        <v>0.2</v>
      </c>
      <c r="I272" s="204"/>
      <c r="J272" s="205">
        <f>ROUND(I272*H272,2)</f>
        <v>0</v>
      </c>
      <c r="K272" s="201" t="s">
        <v>369</v>
      </c>
      <c r="L272" s="45"/>
      <c r="M272" s="206" t="s">
        <v>21</v>
      </c>
      <c r="N272" s="207" t="s">
        <v>47</v>
      </c>
      <c r="O272" s="85"/>
      <c r="P272" s="208">
        <f>O272*H272</f>
        <v>0</v>
      </c>
      <c r="Q272" s="208">
        <v>2.25634</v>
      </c>
      <c r="R272" s="208">
        <f>Q272*H272</f>
        <v>0.451268</v>
      </c>
      <c r="S272" s="208">
        <v>0</v>
      </c>
      <c r="T272" s="209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10" t="s">
        <v>149</v>
      </c>
      <c r="AT272" s="210" t="s">
        <v>144</v>
      </c>
      <c r="AU272" s="210" t="s">
        <v>86</v>
      </c>
      <c r="AY272" s="18" t="s">
        <v>143</v>
      </c>
      <c r="BE272" s="211">
        <f>IF(N272="základní",J272,0)</f>
        <v>0</v>
      </c>
      <c r="BF272" s="211">
        <f>IF(N272="snížená",J272,0)</f>
        <v>0</v>
      </c>
      <c r="BG272" s="211">
        <f>IF(N272="zákl. přenesená",J272,0)</f>
        <v>0</v>
      </c>
      <c r="BH272" s="211">
        <f>IF(N272="sníž. přenesená",J272,0)</f>
        <v>0</v>
      </c>
      <c r="BI272" s="211">
        <f>IF(N272="nulová",J272,0)</f>
        <v>0</v>
      </c>
      <c r="BJ272" s="18" t="s">
        <v>84</v>
      </c>
      <c r="BK272" s="211">
        <f>ROUND(I272*H272,2)</f>
        <v>0</v>
      </c>
      <c r="BL272" s="18" t="s">
        <v>149</v>
      </c>
      <c r="BM272" s="210" t="s">
        <v>486</v>
      </c>
    </row>
    <row r="273" spans="1:51" s="13" customFormat="1" ht="12">
      <c r="A273" s="13"/>
      <c r="B273" s="229"/>
      <c r="C273" s="230"/>
      <c r="D273" s="212" t="s">
        <v>377</v>
      </c>
      <c r="E273" s="231" t="s">
        <v>21</v>
      </c>
      <c r="F273" s="232" t="s">
        <v>487</v>
      </c>
      <c r="G273" s="230"/>
      <c r="H273" s="233">
        <v>0.2</v>
      </c>
      <c r="I273" s="234"/>
      <c r="J273" s="230"/>
      <c r="K273" s="230"/>
      <c r="L273" s="235"/>
      <c r="M273" s="236"/>
      <c r="N273" s="237"/>
      <c r="O273" s="237"/>
      <c r="P273" s="237"/>
      <c r="Q273" s="237"/>
      <c r="R273" s="237"/>
      <c r="S273" s="237"/>
      <c r="T273" s="238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9" t="s">
        <v>377</v>
      </c>
      <c r="AU273" s="239" t="s">
        <v>86</v>
      </c>
      <c r="AV273" s="13" t="s">
        <v>86</v>
      </c>
      <c r="AW273" s="13" t="s">
        <v>37</v>
      </c>
      <c r="AX273" s="13" t="s">
        <v>84</v>
      </c>
      <c r="AY273" s="239" t="s">
        <v>143</v>
      </c>
    </row>
    <row r="274" spans="1:65" s="2" customFormat="1" ht="12">
      <c r="A274" s="39"/>
      <c r="B274" s="40"/>
      <c r="C274" s="199" t="s">
        <v>488</v>
      </c>
      <c r="D274" s="199" t="s">
        <v>144</v>
      </c>
      <c r="E274" s="200" t="s">
        <v>489</v>
      </c>
      <c r="F274" s="201" t="s">
        <v>490</v>
      </c>
      <c r="G274" s="202" t="s">
        <v>485</v>
      </c>
      <c r="H274" s="203">
        <v>1.751</v>
      </c>
      <c r="I274" s="204"/>
      <c r="J274" s="205">
        <f>ROUND(I274*H274,2)</f>
        <v>0</v>
      </c>
      <c r="K274" s="201" t="s">
        <v>369</v>
      </c>
      <c r="L274" s="45"/>
      <c r="M274" s="206" t="s">
        <v>21</v>
      </c>
      <c r="N274" s="207" t="s">
        <v>47</v>
      </c>
      <c r="O274" s="85"/>
      <c r="P274" s="208">
        <f>O274*H274</f>
        <v>0</v>
      </c>
      <c r="Q274" s="208">
        <v>2.25634</v>
      </c>
      <c r="R274" s="208">
        <f>Q274*H274</f>
        <v>3.9508513399999994</v>
      </c>
      <c r="S274" s="208">
        <v>0</v>
      </c>
      <c r="T274" s="209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10" t="s">
        <v>149</v>
      </c>
      <c r="AT274" s="210" t="s">
        <v>144</v>
      </c>
      <c r="AU274" s="210" t="s">
        <v>86</v>
      </c>
      <c r="AY274" s="18" t="s">
        <v>143</v>
      </c>
      <c r="BE274" s="211">
        <f>IF(N274="základní",J274,0)</f>
        <v>0</v>
      </c>
      <c r="BF274" s="211">
        <f>IF(N274="snížená",J274,0)</f>
        <v>0</v>
      </c>
      <c r="BG274" s="211">
        <f>IF(N274="zákl. přenesená",J274,0)</f>
        <v>0</v>
      </c>
      <c r="BH274" s="211">
        <f>IF(N274="sníž. přenesená",J274,0)</f>
        <v>0</v>
      </c>
      <c r="BI274" s="211">
        <f>IF(N274="nulová",J274,0)</f>
        <v>0</v>
      </c>
      <c r="BJ274" s="18" t="s">
        <v>84</v>
      </c>
      <c r="BK274" s="211">
        <f>ROUND(I274*H274,2)</f>
        <v>0</v>
      </c>
      <c r="BL274" s="18" t="s">
        <v>149</v>
      </c>
      <c r="BM274" s="210" t="s">
        <v>491</v>
      </c>
    </row>
    <row r="275" spans="1:51" s="13" customFormat="1" ht="12">
      <c r="A275" s="13"/>
      <c r="B275" s="229"/>
      <c r="C275" s="230"/>
      <c r="D275" s="212" t="s">
        <v>377</v>
      </c>
      <c r="E275" s="231" t="s">
        <v>21</v>
      </c>
      <c r="F275" s="232" t="s">
        <v>492</v>
      </c>
      <c r="G275" s="230"/>
      <c r="H275" s="233">
        <v>0.188</v>
      </c>
      <c r="I275" s="234"/>
      <c r="J275" s="230"/>
      <c r="K275" s="230"/>
      <c r="L275" s="235"/>
      <c r="M275" s="236"/>
      <c r="N275" s="237"/>
      <c r="O275" s="237"/>
      <c r="P275" s="237"/>
      <c r="Q275" s="237"/>
      <c r="R275" s="237"/>
      <c r="S275" s="237"/>
      <c r="T275" s="238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9" t="s">
        <v>377</v>
      </c>
      <c r="AU275" s="239" t="s">
        <v>86</v>
      </c>
      <c r="AV275" s="13" t="s">
        <v>86</v>
      </c>
      <c r="AW275" s="13" t="s">
        <v>37</v>
      </c>
      <c r="AX275" s="13" t="s">
        <v>76</v>
      </c>
      <c r="AY275" s="239" t="s">
        <v>143</v>
      </c>
    </row>
    <row r="276" spans="1:51" s="13" customFormat="1" ht="12">
      <c r="A276" s="13"/>
      <c r="B276" s="229"/>
      <c r="C276" s="230"/>
      <c r="D276" s="212" t="s">
        <v>377</v>
      </c>
      <c r="E276" s="231" t="s">
        <v>21</v>
      </c>
      <c r="F276" s="232" t="s">
        <v>493</v>
      </c>
      <c r="G276" s="230"/>
      <c r="H276" s="233">
        <v>1</v>
      </c>
      <c r="I276" s="234"/>
      <c r="J276" s="230"/>
      <c r="K276" s="230"/>
      <c r="L276" s="235"/>
      <c r="M276" s="236"/>
      <c r="N276" s="237"/>
      <c r="O276" s="237"/>
      <c r="P276" s="237"/>
      <c r="Q276" s="237"/>
      <c r="R276" s="237"/>
      <c r="S276" s="237"/>
      <c r="T276" s="238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9" t="s">
        <v>377</v>
      </c>
      <c r="AU276" s="239" t="s">
        <v>86</v>
      </c>
      <c r="AV276" s="13" t="s">
        <v>86</v>
      </c>
      <c r="AW276" s="13" t="s">
        <v>37</v>
      </c>
      <c r="AX276" s="13" t="s">
        <v>76</v>
      </c>
      <c r="AY276" s="239" t="s">
        <v>143</v>
      </c>
    </row>
    <row r="277" spans="1:51" s="13" customFormat="1" ht="12">
      <c r="A277" s="13"/>
      <c r="B277" s="229"/>
      <c r="C277" s="230"/>
      <c r="D277" s="212" t="s">
        <v>377</v>
      </c>
      <c r="E277" s="231" t="s">
        <v>21</v>
      </c>
      <c r="F277" s="232" t="s">
        <v>494</v>
      </c>
      <c r="G277" s="230"/>
      <c r="H277" s="233">
        <v>0.563</v>
      </c>
      <c r="I277" s="234"/>
      <c r="J277" s="230"/>
      <c r="K277" s="230"/>
      <c r="L277" s="235"/>
      <c r="M277" s="236"/>
      <c r="N277" s="237"/>
      <c r="O277" s="237"/>
      <c r="P277" s="237"/>
      <c r="Q277" s="237"/>
      <c r="R277" s="237"/>
      <c r="S277" s="237"/>
      <c r="T277" s="238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9" t="s">
        <v>377</v>
      </c>
      <c r="AU277" s="239" t="s">
        <v>86</v>
      </c>
      <c r="AV277" s="13" t="s">
        <v>86</v>
      </c>
      <c r="AW277" s="13" t="s">
        <v>37</v>
      </c>
      <c r="AX277" s="13" t="s">
        <v>76</v>
      </c>
      <c r="AY277" s="239" t="s">
        <v>143</v>
      </c>
    </row>
    <row r="278" spans="1:51" s="14" customFormat="1" ht="12">
      <c r="A278" s="14"/>
      <c r="B278" s="240"/>
      <c r="C278" s="241"/>
      <c r="D278" s="212" t="s">
        <v>377</v>
      </c>
      <c r="E278" s="242" t="s">
        <v>21</v>
      </c>
      <c r="F278" s="243" t="s">
        <v>379</v>
      </c>
      <c r="G278" s="241"/>
      <c r="H278" s="244">
        <v>1.751</v>
      </c>
      <c r="I278" s="245"/>
      <c r="J278" s="241"/>
      <c r="K278" s="241"/>
      <c r="L278" s="246"/>
      <c r="M278" s="247"/>
      <c r="N278" s="248"/>
      <c r="O278" s="248"/>
      <c r="P278" s="248"/>
      <c r="Q278" s="248"/>
      <c r="R278" s="248"/>
      <c r="S278" s="248"/>
      <c r="T278" s="249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50" t="s">
        <v>377</v>
      </c>
      <c r="AU278" s="250" t="s">
        <v>86</v>
      </c>
      <c r="AV278" s="14" t="s">
        <v>149</v>
      </c>
      <c r="AW278" s="14" t="s">
        <v>37</v>
      </c>
      <c r="AX278" s="14" t="s">
        <v>84</v>
      </c>
      <c r="AY278" s="250" t="s">
        <v>143</v>
      </c>
    </row>
    <row r="279" spans="1:65" s="2" customFormat="1" ht="21.75" customHeight="1">
      <c r="A279" s="39"/>
      <c r="B279" s="40"/>
      <c r="C279" s="199" t="s">
        <v>495</v>
      </c>
      <c r="D279" s="199" t="s">
        <v>144</v>
      </c>
      <c r="E279" s="200" t="s">
        <v>496</v>
      </c>
      <c r="F279" s="201" t="s">
        <v>497</v>
      </c>
      <c r="G279" s="202" t="s">
        <v>485</v>
      </c>
      <c r="H279" s="203">
        <v>0.2</v>
      </c>
      <c r="I279" s="204"/>
      <c r="J279" s="205">
        <f>ROUND(I279*H279,2)</f>
        <v>0</v>
      </c>
      <c r="K279" s="201" t="s">
        <v>369</v>
      </c>
      <c r="L279" s="45"/>
      <c r="M279" s="206" t="s">
        <v>21</v>
      </c>
      <c r="N279" s="207" t="s">
        <v>47</v>
      </c>
      <c r="O279" s="85"/>
      <c r="P279" s="208">
        <f>O279*H279</f>
        <v>0</v>
      </c>
      <c r="Q279" s="208">
        <v>0</v>
      </c>
      <c r="R279" s="208">
        <f>Q279*H279</f>
        <v>0</v>
      </c>
      <c r="S279" s="208">
        <v>0</v>
      </c>
      <c r="T279" s="209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10" t="s">
        <v>149</v>
      </c>
      <c r="AT279" s="210" t="s">
        <v>144</v>
      </c>
      <c r="AU279" s="210" t="s">
        <v>86</v>
      </c>
      <c r="AY279" s="18" t="s">
        <v>143</v>
      </c>
      <c r="BE279" s="211">
        <f>IF(N279="základní",J279,0)</f>
        <v>0</v>
      </c>
      <c r="BF279" s="211">
        <f>IF(N279="snížená",J279,0)</f>
        <v>0</v>
      </c>
      <c r="BG279" s="211">
        <f>IF(N279="zákl. přenesená",J279,0)</f>
        <v>0</v>
      </c>
      <c r="BH279" s="211">
        <f>IF(N279="sníž. přenesená",J279,0)</f>
        <v>0</v>
      </c>
      <c r="BI279" s="211">
        <f>IF(N279="nulová",J279,0)</f>
        <v>0</v>
      </c>
      <c r="BJ279" s="18" t="s">
        <v>84</v>
      </c>
      <c r="BK279" s="211">
        <f>ROUND(I279*H279,2)</f>
        <v>0</v>
      </c>
      <c r="BL279" s="18" t="s">
        <v>149</v>
      </c>
      <c r="BM279" s="210" t="s">
        <v>498</v>
      </c>
    </row>
    <row r="280" spans="1:65" s="2" customFormat="1" ht="16.5" customHeight="1">
      <c r="A280" s="39"/>
      <c r="B280" s="40"/>
      <c r="C280" s="199" t="s">
        <v>499</v>
      </c>
      <c r="D280" s="199" t="s">
        <v>144</v>
      </c>
      <c r="E280" s="200" t="s">
        <v>500</v>
      </c>
      <c r="F280" s="201" t="s">
        <v>501</v>
      </c>
      <c r="G280" s="202" t="s">
        <v>368</v>
      </c>
      <c r="H280" s="203">
        <v>0.002</v>
      </c>
      <c r="I280" s="204"/>
      <c r="J280" s="205">
        <f>ROUND(I280*H280,2)</f>
        <v>0</v>
      </c>
      <c r="K280" s="201" t="s">
        <v>369</v>
      </c>
      <c r="L280" s="45"/>
      <c r="M280" s="206" t="s">
        <v>21</v>
      </c>
      <c r="N280" s="207" t="s">
        <v>47</v>
      </c>
      <c r="O280" s="85"/>
      <c r="P280" s="208">
        <f>O280*H280</f>
        <v>0</v>
      </c>
      <c r="Q280" s="208">
        <v>1.05306</v>
      </c>
      <c r="R280" s="208">
        <f>Q280*H280</f>
        <v>0.0021061200000000004</v>
      </c>
      <c r="S280" s="208">
        <v>0</v>
      </c>
      <c r="T280" s="209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10" t="s">
        <v>149</v>
      </c>
      <c r="AT280" s="210" t="s">
        <v>144</v>
      </c>
      <c r="AU280" s="210" t="s">
        <v>86</v>
      </c>
      <c r="AY280" s="18" t="s">
        <v>143</v>
      </c>
      <c r="BE280" s="211">
        <f>IF(N280="základní",J280,0)</f>
        <v>0</v>
      </c>
      <c r="BF280" s="211">
        <f>IF(N280="snížená",J280,0)</f>
        <v>0</v>
      </c>
      <c r="BG280" s="211">
        <f>IF(N280="zákl. přenesená",J280,0)</f>
        <v>0</v>
      </c>
      <c r="BH280" s="211">
        <f>IF(N280="sníž. přenesená",J280,0)</f>
        <v>0</v>
      </c>
      <c r="BI280" s="211">
        <f>IF(N280="nulová",J280,0)</f>
        <v>0</v>
      </c>
      <c r="BJ280" s="18" t="s">
        <v>84</v>
      </c>
      <c r="BK280" s="211">
        <f>ROUND(I280*H280,2)</f>
        <v>0</v>
      </c>
      <c r="BL280" s="18" t="s">
        <v>149</v>
      </c>
      <c r="BM280" s="210" t="s">
        <v>502</v>
      </c>
    </row>
    <row r="281" spans="1:51" s="13" customFormat="1" ht="12">
      <c r="A281" s="13"/>
      <c r="B281" s="229"/>
      <c r="C281" s="230"/>
      <c r="D281" s="212" t="s">
        <v>377</v>
      </c>
      <c r="E281" s="231" t="s">
        <v>21</v>
      </c>
      <c r="F281" s="232" t="s">
        <v>503</v>
      </c>
      <c r="G281" s="230"/>
      <c r="H281" s="233">
        <v>0.002</v>
      </c>
      <c r="I281" s="234"/>
      <c r="J281" s="230"/>
      <c r="K281" s="230"/>
      <c r="L281" s="235"/>
      <c r="M281" s="236"/>
      <c r="N281" s="237"/>
      <c r="O281" s="237"/>
      <c r="P281" s="237"/>
      <c r="Q281" s="237"/>
      <c r="R281" s="237"/>
      <c r="S281" s="237"/>
      <c r="T281" s="238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9" t="s">
        <v>377</v>
      </c>
      <c r="AU281" s="239" t="s">
        <v>86</v>
      </c>
      <c r="AV281" s="13" t="s">
        <v>86</v>
      </c>
      <c r="AW281" s="13" t="s">
        <v>37</v>
      </c>
      <c r="AX281" s="13" t="s">
        <v>84</v>
      </c>
      <c r="AY281" s="239" t="s">
        <v>143</v>
      </c>
    </row>
    <row r="282" spans="1:63" s="12" customFormat="1" ht="22.8" customHeight="1">
      <c r="A282" s="12"/>
      <c r="B282" s="185"/>
      <c r="C282" s="186"/>
      <c r="D282" s="187" t="s">
        <v>75</v>
      </c>
      <c r="E282" s="217" t="s">
        <v>178</v>
      </c>
      <c r="F282" s="217" t="s">
        <v>504</v>
      </c>
      <c r="G282" s="186"/>
      <c r="H282" s="186"/>
      <c r="I282" s="189"/>
      <c r="J282" s="218">
        <f>BK282</f>
        <v>0</v>
      </c>
      <c r="K282" s="186"/>
      <c r="L282" s="191"/>
      <c r="M282" s="192"/>
      <c r="N282" s="193"/>
      <c r="O282" s="193"/>
      <c r="P282" s="194">
        <f>SUM(P283:P284)</f>
        <v>0</v>
      </c>
      <c r="Q282" s="193"/>
      <c r="R282" s="194">
        <f>SUM(R283:R284)</f>
        <v>0.000423</v>
      </c>
      <c r="S282" s="193"/>
      <c r="T282" s="195">
        <f>SUM(T283:T284)</f>
        <v>0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196" t="s">
        <v>84</v>
      </c>
      <c r="AT282" s="197" t="s">
        <v>75</v>
      </c>
      <c r="AU282" s="197" t="s">
        <v>84</v>
      </c>
      <c r="AY282" s="196" t="s">
        <v>143</v>
      </c>
      <c r="BK282" s="198">
        <f>SUM(BK283:BK284)</f>
        <v>0</v>
      </c>
    </row>
    <row r="283" spans="1:65" s="2" customFormat="1" ht="16.5" customHeight="1">
      <c r="A283" s="39"/>
      <c r="B283" s="40"/>
      <c r="C283" s="199" t="s">
        <v>505</v>
      </c>
      <c r="D283" s="199" t="s">
        <v>144</v>
      </c>
      <c r="E283" s="200" t="s">
        <v>506</v>
      </c>
      <c r="F283" s="201" t="s">
        <v>507</v>
      </c>
      <c r="G283" s="202" t="s">
        <v>159</v>
      </c>
      <c r="H283" s="203">
        <v>0.9</v>
      </c>
      <c r="I283" s="204"/>
      <c r="J283" s="205">
        <f>ROUND(I283*H283,2)</f>
        <v>0</v>
      </c>
      <c r="K283" s="201" t="s">
        <v>148</v>
      </c>
      <c r="L283" s="45"/>
      <c r="M283" s="206" t="s">
        <v>21</v>
      </c>
      <c r="N283" s="207" t="s">
        <v>47</v>
      </c>
      <c r="O283" s="85"/>
      <c r="P283" s="208">
        <f>O283*H283</f>
        <v>0</v>
      </c>
      <c r="Q283" s="208">
        <v>0.00047</v>
      </c>
      <c r="R283" s="208">
        <f>Q283*H283</f>
        <v>0.000423</v>
      </c>
      <c r="S283" s="208">
        <v>0</v>
      </c>
      <c r="T283" s="209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10" t="s">
        <v>149</v>
      </c>
      <c r="AT283" s="210" t="s">
        <v>144</v>
      </c>
      <c r="AU283" s="210" t="s">
        <v>86</v>
      </c>
      <c r="AY283" s="18" t="s">
        <v>143</v>
      </c>
      <c r="BE283" s="211">
        <f>IF(N283="základní",J283,0)</f>
        <v>0</v>
      </c>
      <c r="BF283" s="211">
        <f>IF(N283="snížená",J283,0)</f>
        <v>0</v>
      </c>
      <c r="BG283" s="211">
        <f>IF(N283="zákl. přenesená",J283,0)</f>
        <v>0</v>
      </c>
      <c r="BH283" s="211">
        <f>IF(N283="sníž. přenesená",J283,0)</f>
        <v>0</v>
      </c>
      <c r="BI283" s="211">
        <f>IF(N283="nulová",J283,0)</f>
        <v>0</v>
      </c>
      <c r="BJ283" s="18" t="s">
        <v>84</v>
      </c>
      <c r="BK283" s="211">
        <f>ROUND(I283*H283,2)</f>
        <v>0</v>
      </c>
      <c r="BL283" s="18" t="s">
        <v>149</v>
      </c>
      <c r="BM283" s="210" t="s">
        <v>508</v>
      </c>
    </row>
    <row r="284" spans="1:51" s="13" customFormat="1" ht="12">
      <c r="A284" s="13"/>
      <c r="B284" s="229"/>
      <c r="C284" s="230"/>
      <c r="D284" s="212" t="s">
        <v>377</v>
      </c>
      <c r="E284" s="231" t="s">
        <v>21</v>
      </c>
      <c r="F284" s="232" t="s">
        <v>509</v>
      </c>
      <c r="G284" s="230"/>
      <c r="H284" s="233">
        <v>0.9</v>
      </c>
      <c r="I284" s="234"/>
      <c r="J284" s="230"/>
      <c r="K284" s="230"/>
      <c r="L284" s="235"/>
      <c r="M284" s="236"/>
      <c r="N284" s="237"/>
      <c r="O284" s="237"/>
      <c r="P284" s="237"/>
      <c r="Q284" s="237"/>
      <c r="R284" s="237"/>
      <c r="S284" s="237"/>
      <c r="T284" s="238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9" t="s">
        <v>377</v>
      </c>
      <c r="AU284" s="239" t="s">
        <v>86</v>
      </c>
      <c r="AV284" s="13" t="s">
        <v>86</v>
      </c>
      <c r="AW284" s="13" t="s">
        <v>37</v>
      </c>
      <c r="AX284" s="13" t="s">
        <v>84</v>
      </c>
      <c r="AY284" s="239" t="s">
        <v>143</v>
      </c>
    </row>
    <row r="285" spans="1:63" s="12" customFormat="1" ht="22.8" customHeight="1">
      <c r="A285" s="12"/>
      <c r="B285" s="185"/>
      <c r="C285" s="186"/>
      <c r="D285" s="187" t="s">
        <v>75</v>
      </c>
      <c r="E285" s="217" t="s">
        <v>182</v>
      </c>
      <c r="F285" s="217" t="s">
        <v>510</v>
      </c>
      <c r="G285" s="186"/>
      <c r="H285" s="186"/>
      <c r="I285" s="189"/>
      <c r="J285" s="218">
        <f>BK285</f>
        <v>0</v>
      </c>
      <c r="K285" s="186"/>
      <c r="L285" s="191"/>
      <c r="M285" s="192"/>
      <c r="N285" s="193"/>
      <c r="O285" s="193"/>
      <c r="P285" s="194">
        <f>SUM(P286:P347)</f>
        <v>0</v>
      </c>
      <c r="Q285" s="193"/>
      <c r="R285" s="194">
        <f>SUM(R286:R347)</f>
        <v>0.0325905</v>
      </c>
      <c r="S285" s="193"/>
      <c r="T285" s="195">
        <f>SUM(T286:T347)</f>
        <v>11.986456</v>
      </c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R285" s="196" t="s">
        <v>84</v>
      </c>
      <c r="AT285" s="197" t="s">
        <v>75</v>
      </c>
      <c r="AU285" s="197" t="s">
        <v>84</v>
      </c>
      <c r="AY285" s="196" t="s">
        <v>143</v>
      </c>
      <c r="BK285" s="198">
        <f>SUM(BK286:BK347)</f>
        <v>0</v>
      </c>
    </row>
    <row r="286" spans="1:65" s="2" customFormat="1" ht="12">
      <c r="A286" s="39"/>
      <c r="B286" s="40"/>
      <c r="C286" s="199" t="s">
        <v>511</v>
      </c>
      <c r="D286" s="199" t="s">
        <v>144</v>
      </c>
      <c r="E286" s="200" t="s">
        <v>512</v>
      </c>
      <c r="F286" s="201" t="s">
        <v>513</v>
      </c>
      <c r="G286" s="202" t="s">
        <v>388</v>
      </c>
      <c r="H286" s="203">
        <v>180.9</v>
      </c>
      <c r="I286" s="204"/>
      <c r="J286" s="205">
        <f>ROUND(I286*H286,2)</f>
        <v>0</v>
      </c>
      <c r="K286" s="201" t="s">
        <v>369</v>
      </c>
      <c r="L286" s="45"/>
      <c r="M286" s="206" t="s">
        <v>21</v>
      </c>
      <c r="N286" s="207" t="s">
        <v>47</v>
      </c>
      <c r="O286" s="85"/>
      <c r="P286" s="208">
        <f>O286*H286</f>
        <v>0</v>
      </c>
      <c r="Q286" s="208">
        <v>0.00013</v>
      </c>
      <c r="R286" s="208">
        <f>Q286*H286</f>
        <v>0.023517</v>
      </c>
      <c r="S286" s="208">
        <v>0</v>
      </c>
      <c r="T286" s="209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10" t="s">
        <v>149</v>
      </c>
      <c r="AT286" s="210" t="s">
        <v>144</v>
      </c>
      <c r="AU286" s="210" t="s">
        <v>86</v>
      </c>
      <c r="AY286" s="18" t="s">
        <v>143</v>
      </c>
      <c r="BE286" s="211">
        <f>IF(N286="základní",J286,0)</f>
        <v>0</v>
      </c>
      <c r="BF286" s="211">
        <f>IF(N286="snížená",J286,0)</f>
        <v>0</v>
      </c>
      <c r="BG286" s="211">
        <f>IF(N286="zákl. přenesená",J286,0)</f>
        <v>0</v>
      </c>
      <c r="BH286" s="211">
        <f>IF(N286="sníž. přenesená",J286,0)</f>
        <v>0</v>
      </c>
      <c r="BI286" s="211">
        <f>IF(N286="nulová",J286,0)</f>
        <v>0</v>
      </c>
      <c r="BJ286" s="18" t="s">
        <v>84</v>
      </c>
      <c r="BK286" s="211">
        <f>ROUND(I286*H286,2)</f>
        <v>0</v>
      </c>
      <c r="BL286" s="18" t="s">
        <v>149</v>
      </c>
      <c r="BM286" s="210" t="s">
        <v>514</v>
      </c>
    </row>
    <row r="287" spans="1:51" s="13" customFormat="1" ht="12">
      <c r="A287" s="13"/>
      <c r="B287" s="229"/>
      <c r="C287" s="230"/>
      <c r="D287" s="212" t="s">
        <v>377</v>
      </c>
      <c r="E287" s="231" t="s">
        <v>21</v>
      </c>
      <c r="F287" s="232" t="s">
        <v>515</v>
      </c>
      <c r="G287" s="230"/>
      <c r="H287" s="233">
        <v>35.23</v>
      </c>
      <c r="I287" s="234"/>
      <c r="J287" s="230"/>
      <c r="K287" s="230"/>
      <c r="L287" s="235"/>
      <c r="M287" s="236"/>
      <c r="N287" s="237"/>
      <c r="O287" s="237"/>
      <c r="P287" s="237"/>
      <c r="Q287" s="237"/>
      <c r="R287" s="237"/>
      <c r="S287" s="237"/>
      <c r="T287" s="238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9" t="s">
        <v>377</v>
      </c>
      <c r="AU287" s="239" t="s">
        <v>86</v>
      </c>
      <c r="AV287" s="13" t="s">
        <v>86</v>
      </c>
      <c r="AW287" s="13" t="s">
        <v>37</v>
      </c>
      <c r="AX287" s="13" t="s">
        <v>76</v>
      </c>
      <c r="AY287" s="239" t="s">
        <v>143</v>
      </c>
    </row>
    <row r="288" spans="1:51" s="13" customFormat="1" ht="12">
      <c r="A288" s="13"/>
      <c r="B288" s="229"/>
      <c r="C288" s="230"/>
      <c r="D288" s="212" t="s">
        <v>377</v>
      </c>
      <c r="E288" s="231" t="s">
        <v>21</v>
      </c>
      <c r="F288" s="232" t="s">
        <v>516</v>
      </c>
      <c r="G288" s="230"/>
      <c r="H288" s="233">
        <v>25.07</v>
      </c>
      <c r="I288" s="234"/>
      <c r="J288" s="230"/>
      <c r="K288" s="230"/>
      <c r="L288" s="235"/>
      <c r="M288" s="236"/>
      <c r="N288" s="237"/>
      <c r="O288" s="237"/>
      <c r="P288" s="237"/>
      <c r="Q288" s="237"/>
      <c r="R288" s="237"/>
      <c r="S288" s="237"/>
      <c r="T288" s="238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9" t="s">
        <v>377</v>
      </c>
      <c r="AU288" s="239" t="s">
        <v>86</v>
      </c>
      <c r="AV288" s="13" t="s">
        <v>86</v>
      </c>
      <c r="AW288" s="13" t="s">
        <v>37</v>
      </c>
      <c r="AX288" s="13" t="s">
        <v>76</v>
      </c>
      <c r="AY288" s="239" t="s">
        <v>143</v>
      </c>
    </row>
    <row r="289" spans="1:51" s="15" customFormat="1" ht="12">
      <c r="A289" s="15"/>
      <c r="B289" s="251"/>
      <c r="C289" s="252"/>
      <c r="D289" s="212" t="s">
        <v>377</v>
      </c>
      <c r="E289" s="253" t="s">
        <v>21</v>
      </c>
      <c r="F289" s="254" t="s">
        <v>517</v>
      </c>
      <c r="G289" s="252"/>
      <c r="H289" s="255">
        <v>60.3</v>
      </c>
      <c r="I289" s="256"/>
      <c r="J289" s="252"/>
      <c r="K289" s="252"/>
      <c r="L289" s="257"/>
      <c r="M289" s="258"/>
      <c r="N289" s="259"/>
      <c r="O289" s="259"/>
      <c r="P289" s="259"/>
      <c r="Q289" s="259"/>
      <c r="R289" s="259"/>
      <c r="S289" s="259"/>
      <c r="T289" s="260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61" t="s">
        <v>377</v>
      </c>
      <c r="AU289" s="261" t="s">
        <v>86</v>
      </c>
      <c r="AV289" s="15" t="s">
        <v>156</v>
      </c>
      <c r="AW289" s="15" t="s">
        <v>37</v>
      </c>
      <c r="AX289" s="15" t="s">
        <v>76</v>
      </c>
      <c r="AY289" s="261" t="s">
        <v>143</v>
      </c>
    </row>
    <row r="290" spans="1:51" s="13" customFormat="1" ht="12">
      <c r="A290" s="13"/>
      <c r="B290" s="229"/>
      <c r="C290" s="230"/>
      <c r="D290" s="212" t="s">
        <v>377</v>
      </c>
      <c r="E290" s="231" t="s">
        <v>21</v>
      </c>
      <c r="F290" s="232" t="s">
        <v>518</v>
      </c>
      <c r="G290" s="230"/>
      <c r="H290" s="233">
        <v>180.9</v>
      </c>
      <c r="I290" s="234"/>
      <c r="J290" s="230"/>
      <c r="K290" s="230"/>
      <c r="L290" s="235"/>
      <c r="M290" s="236"/>
      <c r="N290" s="237"/>
      <c r="O290" s="237"/>
      <c r="P290" s="237"/>
      <c r="Q290" s="237"/>
      <c r="R290" s="237"/>
      <c r="S290" s="237"/>
      <c r="T290" s="238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9" t="s">
        <v>377</v>
      </c>
      <c r="AU290" s="239" t="s">
        <v>86</v>
      </c>
      <c r="AV290" s="13" t="s">
        <v>86</v>
      </c>
      <c r="AW290" s="13" t="s">
        <v>37</v>
      </c>
      <c r="AX290" s="13" t="s">
        <v>84</v>
      </c>
      <c r="AY290" s="239" t="s">
        <v>143</v>
      </c>
    </row>
    <row r="291" spans="1:65" s="2" customFormat="1" ht="12">
      <c r="A291" s="39"/>
      <c r="B291" s="40"/>
      <c r="C291" s="199" t="s">
        <v>519</v>
      </c>
      <c r="D291" s="199" t="s">
        <v>144</v>
      </c>
      <c r="E291" s="200" t="s">
        <v>520</v>
      </c>
      <c r="F291" s="201" t="s">
        <v>521</v>
      </c>
      <c r="G291" s="202" t="s">
        <v>388</v>
      </c>
      <c r="H291" s="203">
        <v>120</v>
      </c>
      <c r="I291" s="204"/>
      <c r="J291" s="205">
        <f>ROUND(I291*H291,2)</f>
        <v>0</v>
      </c>
      <c r="K291" s="201" t="s">
        <v>369</v>
      </c>
      <c r="L291" s="45"/>
      <c r="M291" s="206" t="s">
        <v>21</v>
      </c>
      <c r="N291" s="207" t="s">
        <v>47</v>
      </c>
      <c r="O291" s="85"/>
      <c r="P291" s="208">
        <f>O291*H291</f>
        <v>0</v>
      </c>
      <c r="Q291" s="208">
        <v>4E-05</v>
      </c>
      <c r="R291" s="208">
        <f>Q291*H291</f>
        <v>0.0048000000000000004</v>
      </c>
      <c r="S291" s="208">
        <v>0</v>
      </c>
      <c r="T291" s="209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10" t="s">
        <v>149</v>
      </c>
      <c r="AT291" s="210" t="s">
        <v>144</v>
      </c>
      <c r="AU291" s="210" t="s">
        <v>86</v>
      </c>
      <c r="AY291" s="18" t="s">
        <v>143</v>
      </c>
      <c r="BE291" s="211">
        <f>IF(N291="základní",J291,0)</f>
        <v>0</v>
      </c>
      <c r="BF291" s="211">
        <f>IF(N291="snížená",J291,0)</f>
        <v>0</v>
      </c>
      <c r="BG291" s="211">
        <f>IF(N291="zákl. přenesená",J291,0)</f>
        <v>0</v>
      </c>
      <c r="BH291" s="211">
        <f>IF(N291="sníž. přenesená",J291,0)</f>
        <v>0</v>
      </c>
      <c r="BI291" s="211">
        <f>IF(N291="nulová",J291,0)</f>
        <v>0</v>
      </c>
      <c r="BJ291" s="18" t="s">
        <v>84</v>
      </c>
      <c r="BK291" s="211">
        <f>ROUND(I291*H291,2)</f>
        <v>0</v>
      </c>
      <c r="BL291" s="18" t="s">
        <v>149</v>
      </c>
      <c r="BM291" s="210" t="s">
        <v>522</v>
      </c>
    </row>
    <row r="292" spans="1:51" s="13" customFormat="1" ht="12">
      <c r="A292" s="13"/>
      <c r="B292" s="229"/>
      <c r="C292" s="230"/>
      <c r="D292" s="212" t="s">
        <v>377</v>
      </c>
      <c r="E292" s="231" t="s">
        <v>21</v>
      </c>
      <c r="F292" s="232" t="s">
        <v>523</v>
      </c>
      <c r="G292" s="230"/>
      <c r="H292" s="233">
        <v>120</v>
      </c>
      <c r="I292" s="234"/>
      <c r="J292" s="230"/>
      <c r="K292" s="230"/>
      <c r="L292" s="235"/>
      <c r="M292" s="236"/>
      <c r="N292" s="237"/>
      <c r="O292" s="237"/>
      <c r="P292" s="237"/>
      <c r="Q292" s="237"/>
      <c r="R292" s="237"/>
      <c r="S292" s="237"/>
      <c r="T292" s="238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9" t="s">
        <v>377</v>
      </c>
      <c r="AU292" s="239" t="s">
        <v>86</v>
      </c>
      <c r="AV292" s="13" t="s">
        <v>86</v>
      </c>
      <c r="AW292" s="13" t="s">
        <v>37</v>
      </c>
      <c r="AX292" s="13" t="s">
        <v>84</v>
      </c>
      <c r="AY292" s="239" t="s">
        <v>143</v>
      </c>
    </row>
    <row r="293" spans="1:65" s="2" customFormat="1" ht="12">
      <c r="A293" s="39"/>
      <c r="B293" s="40"/>
      <c r="C293" s="199" t="s">
        <v>524</v>
      </c>
      <c r="D293" s="199" t="s">
        <v>144</v>
      </c>
      <c r="E293" s="200" t="s">
        <v>525</v>
      </c>
      <c r="F293" s="201" t="s">
        <v>526</v>
      </c>
      <c r="G293" s="202" t="s">
        <v>388</v>
      </c>
      <c r="H293" s="203">
        <v>8.928</v>
      </c>
      <c r="I293" s="204"/>
      <c r="J293" s="205">
        <f>ROUND(I293*H293,2)</f>
        <v>0</v>
      </c>
      <c r="K293" s="201" t="s">
        <v>369</v>
      </c>
      <c r="L293" s="45"/>
      <c r="M293" s="206" t="s">
        <v>21</v>
      </c>
      <c r="N293" s="207" t="s">
        <v>47</v>
      </c>
      <c r="O293" s="85"/>
      <c r="P293" s="208">
        <f>O293*H293</f>
        <v>0</v>
      </c>
      <c r="Q293" s="208">
        <v>0</v>
      </c>
      <c r="R293" s="208">
        <f>Q293*H293</f>
        <v>0</v>
      </c>
      <c r="S293" s="208">
        <v>0.131</v>
      </c>
      <c r="T293" s="209">
        <f>S293*H293</f>
        <v>1.1695680000000002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10" t="s">
        <v>149</v>
      </c>
      <c r="AT293" s="210" t="s">
        <v>144</v>
      </c>
      <c r="AU293" s="210" t="s">
        <v>86</v>
      </c>
      <c r="AY293" s="18" t="s">
        <v>143</v>
      </c>
      <c r="BE293" s="211">
        <f>IF(N293="základní",J293,0)</f>
        <v>0</v>
      </c>
      <c r="BF293" s="211">
        <f>IF(N293="snížená",J293,0)</f>
        <v>0</v>
      </c>
      <c r="BG293" s="211">
        <f>IF(N293="zákl. přenesená",J293,0)</f>
        <v>0</v>
      </c>
      <c r="BH293" s="211">
        <f>IF(N293="sníž. přenesená",J293,0)</f>
        <v>0</v>
      </c>
      <c r="BI293" s="211">
        <f>IF(N293="nulová",J293,0)</f>
        <v>0</v>
      </c>
      <c r="BJ293" s="18" t="s">
        <v>84</v>
      </c>
      <c r="BK293" s="211">
        <f>ROUND(I293*H293,2)</f>
        <v>0</v>
      </c>
      <c r="BL293" s="18" t="s">
        <v>149</v>
      </c>
      <c r="BM293" s="210" t="s">
        <v>527</v>
      </c>
    </row>
    <row r="294" spans="1:51" s="13" customFormat="1" ht="12">
      <c r="A294" s="13"/>
      <c r="B294" s="229"/>
      <c r="C294" s="230"/>
      <c r="D294" s="212" t="s">
        <v>377</v>
      </c>
      <c r="E294" s="231" t="s">
        <v>21</v>
      </c>
      <c r="F294" s="232" t="s">
        <v>528</v>
      </c>
      <c r="G294" s="230"/>
      <c r="H294" s="233">
        <v>2.223</v>
      </c>
      <c r="I294" s="234"/>
      <c r="J294" s="230"/>
      <c r="K294" s="230"/>
      <c r="L294" s="235"/>
      <c r="M294" s="236"/>
      <c r="N294" s="237"/>
      <c r="O294" s="237"/>
      <c r="P294" s="237"/>
      <c r="Q294" s="237"/>
      <c r="R294" s="237"/>
      <c r="S294" s="237"/>
      <c r="T294" s="238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9" t="s">
        <v>377</v>
      </c>
      <c r="AU294" s="239" t="s">
        <v>86</v>
      </c>
      <c r="AV294" s="13" t="s">
        <v>86</v>
      </c>
      <c r="AW294" s="13" t="s">
        <v>37</v>
      </c>
      <c r="AX294" s="13" t="s">
        <v>76</v>
      </c>
      <c r="AY294" s="239" t="s">
        <v>143</v>
      </c>
    </row>
    <row r="295" spans="1:51" s="13" customFormat="1" ht="12">
      <c r="A295" s="13"/>
      <c r="B295" s="229"/>
      <c r="C295" s="230"/>
      <c r="D295" s="212" t="s">
        <v>377</v>
      </c>
      <c r="E295" s="231" t="s">
        <v>21</v>
      </c>
      <c r="F295" s="232" t="s">
        <v>529</v>
      </c>
      <c r="G295" s="230"/>
      <c r="H295" s="233">
        <v>2.889</v>
      </c>
      <c r="I295" s="234"/>
      <c r="J295" s="230"/>
      <c r="K295" s="230"/>
      <c r="L295" s="235"/>
      <c r="M295" s="236"/>
      <c r="N295" s="237"/>
      <c r="O295" s="237"/>
      <c r="P295" s="237"/>
      <c r="Q295" s="237"/>
      <c r="R295" s="237"/>
      <c r="S295" s="237"/>
      <c r="T295" s="238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9" t="s">
        <v>377</v>
      </c>
      <c r="AU295" s="239" t="s">
        <v>86</v>
      </c>
      <c r="AV295" s="13" t="s">
        <v>86</v>
      </c>
      <c r="AW295" s="13" t="s">
        <v>37</v>
      </c>
      <c r="AX295" s="13" t="s">
        <v>76</v>
      </c>
      <c r="AY295" s="239" t="s">
        <v>143</v>
      </c>
    </row>
    <row r="296" spans="1:51" s="13" customFormat="1" ht="12">
      <c r="A296" s="13"/>
      <c r="B296" s="229"/>
      <c r="C296" s="230"/>
      <c r="D296" s="212" t="s">
        <v>377</v>
      </c>
      <c r="E296" s="231" t="s">
        <v>21</v>
      </c>
      <c r="F296" s="232" t="s">
        <v>530</v>
      </c>
      <c r="G296" s="230"/>
      <c r="H296" s="233">
        <v>0.954</v>
      </c>
      <c r="I296" s="234"/>
      <c r="J296" s="230"/>
      <c r="K296" s="230"/>
      <c r="L296" s="235"/>
      <c r="M296" s="236"/>
      <c r="N296" s="237"/>
      <c r="O296" s="237"/>
      <c r="P296" s="237"/>
      <c r="Q296" s="237"/>
      <c r="R296" s="237"/>
      <c r="S296" s="237"/>
      <c r="T296" s="238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9" t="s">
        <v>377</v>
      </c>
      <c r="AU296" s="239" t="s">
        <v>86</v>
      </c>
      <c r="AV296" s="13" t="s">
        <v>86</v>
      </c>
      <c r="AW296" s="13" t="s">
        <v>37</v>
      </c>
      <c r="AX296" s="13" t="s">
        <v>76</v>
      </c>
      <c r="AY296" s="239" t="s">
        <v>143</v>
      </c>
    </row>
    <row r="297" spans="1:51" s="13" customFormat="1" ht="12">
      <c r="A297" s="13"/>
      <c r="B297" s="229"/>
      <c r="C297" s="230"/>
      <c r="D297" s="212" t="s">
        <v>377</v>
      </c>
      <c r="E297" s="231" t="s">
        <v>21</v>
      </c>
      <c r="F297" s="232" t="s">
        <v>531</v>
      </c>
      <c r="G297" s="230"/>
      <c r="H297" s="233">
        <v>2.862</v>
      </c>
      <c r="I297" s="234"/>
      <c r="J297" s="230"/>
      <c r="K297" s="230"/>
      <c r="L297" s="235"/>
      <c r="M297" s="236"/>
      <c r="N297" s="237"/>
      <c r="O297" s="237"/>
      <c r="P297" s="237"/>
      <c r="Q297" s="237"/>
      <c r="R297" s="237"/>
      <c r="S297" s="237"/>
      <c r="T297" s="238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9" t="s">
        <v>377</v>
      </c>
      <c r="AU297" s="239" t="s">
        <v>86</v>
      </c>
      <c r="AV297" s="13" t="s">
        <v>86</v>
      </c>
      <c r="AW297" s="13" t="s">
        <v>37</v>
      </c>
      <c r="AX297" s="13" t="s">
        <v>76</v>
      </c>
      <c r="AY297" s="239" t="s">
        <v>143</v>
      </c>
    </row>
    <row r="298" spans="1:51" s="14" customFormat="1" ht="12">
      <c r="A298" s="14"/>
      <c r="B298" s="240"/>
      <c r="C298" s="241"/>
      <c r="D298" s="212" t="s">
        <v>377</v>
      </c>
      <c r="E298" s="242" t="s">
        <v>21</v>
      </c>
      <c r="F298" s="243" t="s">
        <v>379</v>
      </c>
      <c r="G298" s="241"/>
      <c r="H298" s="244">
        <v>8.928</v>
      </c>
      <c r="I298" s="245"/>
      <c r="J298" s="241"/>
      <c r="K298" s="241"/>
      <c r="L298" s="246"/>
      <c r="M298" s="247"/>
      <c r="N298" s="248"/>
      <c r="O298" s="248"/>
      <c r="P298" s="248"/>
      <c r="Q298" s="248"/>
      <c r="R298" s="248"/>
      <c r="S298" s="248"/>
      <c r="T298" s="249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50" t="s">
        <v>377</v>
      </c>
      <c r="AU298" s="250" t="s">
        <v>86</v>
      </c>
      <c r="AV298" s="14" t="s">
        <v>149</v>
      </c>
      <c r="AW298" s="14" t="s">
        <v>37</v>
      </c>
      <c r="AX298" s="14" t="s">
        <v>84</v>
      </c>
      <c r="AY298" s="250" t="s">
        <v>143</v>
      </c>
    </row>
    <row r="299" spans="1:65" s="2" customFormat="1" ht="16.5" customHeight="1">
      <c r="A299" s="39"/>
      <c r="B299" s="40"/>
      <c r="C299" s="199" t="s">
        <v>532</v>
      </c>
      <c r="D299" s="199" t="s">
        <v>144</v>
      </c>
      <c r="E299" s="200" t="s">
        <v>533</v>
      </c>
      <c r="F299" s="201" t="s">
        <v>534</v>
      </c>
      <c r="G299" s="202" t="s">
        <v>485</v>
      </c>
      <c r="H299" s="203">
        <v>0.2</v>
      </c>
      <c r="I299" s="204"/>
      <c r="J299" s="205">
        <f>ROUND(I299*H299,2)</f>
        <v>0</v>
      </c>
      <c r="K299" s="201" t="s">
        <v>369</v>
      </c>
      <c r="L299" s="45"/>
      <c r="M299" s="206" t="s">
        <v>21</v>
      </c>
      <c r="N299" s="207" t="s">
        <v>47</v>
      </c>
      <c r="O299" s="85"/>
      <c r="P299" s="208">
        <f>O299*H299</f>
        <v>0</v>
      </c>
      <c r="Q299" s="208">
        <v>0</v>
      </c>
      <c r="R299" s="208">
        <f>Q299*H299</f>
        <v>0</v>
      </c>
      <c r="S299" s="208">
        <v>2.2</v>
      </c>
      <c r="T299" s="209">
        <f>S299*H299</f>
        <v>0.44000000000000006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10" t="s">
        <v>149</v>
      </c>
      <c r="AT299" s="210" t="s">
        <v>144</v>
      </c>
      <c r="AU299" s="210" t="s">
        <v>86</v>
      </c>
      <c r="AY299" s="18" t="s">
        <v>143</v>
      </c>
      <c r="BE299" s="211">
        <f>IF(N299="základní",J299,0)</f>
        <v>0</v>
      </c>
      <c r="BF299" s="211">
        <f>IF(N299="snížená",J299,0)</f>
        <v>0</v>
      </c>
      <c r="BG299" s="211">
        <f>IF(N299="zákl. přenesená",J299,0)</f>
        <v>0</v>
      </c>
      <c r="BH299" s="211">
        <f>IF(N299="sníž. přenesená",J299,0)</f>
        <v>0</v>
      </c>
      <c r="BI299" s="211">
        <f>IF(N299="nulová",J299,0)</f>
        <v>0</v>
      </c>
      <c r="BJ299" s="18" t="s">
        <v>84</v>
      </c>
      <c r="BK299" s="211">
        <f>ROUND(I299*H299,2)</f>
        <v>0</v>
      </c>
      <c r="BL299" s="18" t="s">
        <v>149</v>
      </c>
      <c r="BM299" s="210" t="s">
        <v>535</v>
      </c>
    </row>
    <row r="300" spans="1:51" s="13" customFormat="1" ht="12">
      <c r="A300" s="13"/>
      <c r="B300" s="229"/>
      <c r="C300" s="230"/>
      <c r="D300" s="212" t="s">
        <v>377</v>
      </c>
      <c r="E300" s="231" t="s">
        <v>21</v>
      </c>
      <c r="F300" s="232" t="s">
        <v>536</v>
      </c>
      <c r="G300" s="230"/>
      <c r="H300" s="233">
        <v>0.1</v>
      </c>
      <c r="I300" s="234"/>
      <c r="J300" s="230"/>
      <c r="K300" s="230"/>
      <c r="L300" s="235"/>
      <c r="M300" s="236"/>
      <c r="N300" s="237"/>
      <c r="O300" s="237"/>
      <c r="P300" s="237"/>
      <c r="Q300" s="237"/>
      <c r="R300" s="237"/>
      <c r="S300" s="237"/>
      <c r="T300" s="238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9" t="s">
        <v>377</v>
      </c>
      <c r="AU300" s="239" t="s">
        <v>86</v>
      </c>
      <c r="AV300" s="13" t="s">
        <v>86</v>
      </c>
      <c r="AW300" s="13" t="s">
        <v>37</v>
      </c>
      <c r="AX300" s="13" t="s">
        <v>76</v>
      </c>
      <c r="AY300" s="239" t="s">
        <v>143</v>
      </c>
    </row>
    <row r="301" spans="1:51" s="13" customFormat="1" ht="12">
      <c r="A301" s="13"/>
      <c r="B301" s="229"/>
      <c r="C301" s="230"/>
      <c r="D301" s="212" t="s">
        <v>377</v>
      </c>
      <c r="E301" s="231" t="s">
        <v>21</v>
      </c>
      <c r="F301" s="232" t="s">
        <v>537</v>
      </c>
      <c r="G301" s="230"/>
      <c r="H301" s="233">
        <v>0.1</v>
      </c>
      <c r="I301" s="234"/>
      <c r="J301" s="230"/>
      <c r="K301" s="230"/>
      <c r="L301" s="235"/>
      <c r="M301" s="236"/>
      <c r="N301" s="237"/>
      <c r="O301" s="237"/>
      <c r="P301" s="237"/>
      <c r="Q301" s="237"/>
      <c r="R301" s="237"/>
      <c r="S301" s="237"/>
      <c r="T301" s="238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9" t="s">
        <v>377</v>
      </c>
      <c r="AU301" s="239" t="s">
        <v>86</v>
      </c>
      <c r="AV301" s="13" t="s">
        <v>86</v>
      </c>
      <c r="AW301" s="13" t="s">
        <v>37</v>
      </c>
      <c r="AX301" s="13" t="s">
        <v>76</v>
      </c>
      <c r="AY301" s="239" t="s">
        <v>143</v>
      </c>
    </row>
    <row r="302" spans="1:51" s="14" customFormat="1" ht="12">
      <c r="A302" s="14"/>
      <c r="B302" s="240"/>
      <c r="C302" s="241"/>
      <c r="D302" s="212" t="s">
        <v>377</v>
      </c>
      <c r="E302" s="242" t="s">
        <v>21</v>
      </c>
      <c r="F302" s="243" t="s">
        <v>379</v>
      </c>
      <c r="G302" s="241"/>
      <c r="H302" s="244">
        <v>0.2</v>
      </c>
      <c r="I302" s="245"/>
      <c r="J302" s="241"/>
      <c r="K302" s="241"/>
      <c r="L302" s="246"/>
      <c r="M302" s="247"/>
      <c r="N302" s="248"/>
      <c r="O302" s="248"/>
      <c r="P302" s="248"/>
      <c r="Q302" s="248"/>
      <c r="R302" s="248"/>
      <c r="S302" s="248"/>
      <c r="T302" s="249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50" t="s">
        <v>377</v>
      </c>
      <c r="AU302" s="250" t="s">
        <v>86</v>
      </c>
      <c r="AV302" s="14" t="s">
        <v>149</v>
      </c>
      <c r="AW302" s="14" t="s">
        <v>37</v>
      </c>
      <c r="AX302" s="14" t="s">
        <v>84</v>
      </c>
      <c r="AY302" s="250" t="s">
        <v>143</v>
      </c>
    </row>
    <row r="303" spans="1:65" s="2" customFormat="1" ht="12">
      <c r="A303" s="39"/>
      <c r="B303" s="40"/>
      <c r="C303" s="199" t="s">
        <v>538</v>
      </c>
      <c r="D303" s="199" t="s">
        <v>144</v>
      </c>
      <c r="E303" s="200" t="s">
        <v>539</v>
      </c>
      <c r="F303" s="201" t="s">
        <v>540</v>
      </c>
      <c r="G303" s="202" t="s">
        <v>388</v>
      </c>
      <c r="H303" s="203">
        <v>57.46</v>
      </c>
      <c r="I303" s="204"/>
      <c r="J303" s="205">
        <f>ROUND(I303*H303,2)</f>
        <v>0</v>
      </c>
      <c r="K303" s="201" t="s">
        <v>369</v>
      </c>
      <c r="L303" s="45"/>
      <c r="M303" s="206" t="s">
        <v>21</v>
      </c>
      <c r="N303" s="207" t="s">
        <v>47</v>
      </c>
      <c r="O303" s="85"/>
      <c r="P303" s="208">
        <f>O303*H303</f>
        <v>0</v>
      </c>
      <c r="Q303" s="208">
        <v>0</v>
      </c>
      <c r="R303" s="208">
        <f>Q303*H303</f>
        <v>0</v>
      </c>
      <c r="S303" s="208">
        <v>0.035</v>
      </c>
      <c r="T303" s="209">
        <f>S303*H303</f>
        <v>2.0111000000000003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10" t="s">
        <v>149</v>
      </c>
      <c r="AT303" s="210" t="s">
        <v>144</v>
      </c>
      <c r="AU303" s="210" t="s">
        <v>86</v>
      </c>
      <c r="AY303" s="18" t="s">
        <v>143</v>
      </c>
      <c r="BE303" s="211">
        <f>IF(N303="základní",J303,0)</f>
        <v>0</v>
      </c>
      <c r="BF303" s="211">
        <f>IF(N303="snížená",J303,0)</f>
        <v>0</v>
      </c>
      <c r="BG303" s="211">
        <f>IF(N303="zákl. přenesená",J303,0)</f>
        <v>0</v>
      </c>
      <c r="BH303" s="211">
        <f>IF(N303="sníž. přenesená",J303,0)</f>
        <v>0</v>
      </c>
      <c r="BI303" s="211">
        <f>IF(N303="nulová",J303,0)</f>
        <v>0</v>
      </c>
      <c r="BJ303" s="18" t="s">
        <v>84</v>
      </c>
      <c r="BK303" s="211">
        <f>ROUND(I303*H303,2)</f>
        <v>0</v>
      </c>
      <c r="BL303" s="18" t="s">
        <v>149</v>
      </c>
      <c r="BM303" s="210" t="s">
        <v>541</v>
      </c>
    </row>
    <row r="304" spans="1:51" s="13" customFormat="1" ht="12">
      <c r="A304" s="13"/>
      <c r="B304" s="229"/>
      <c r="C304" s="230"/>
      <c r="D304" s="212" t="s">
        <v>377</v>
      </c>
      <c r="E304" s="231" t="s">
        <v>21</v>
      </c>
      <c r="F304" s="232" t="s">
        <v>542</v>
      </c>
      <c r="G304" s="230"/>
      <c r="H304" s="233">
        <v>35.23</v>
      </c>
      <c r="I304" s="234"/>
      <c r="J304" s="230"/>
      <c r="K304" s="230"/>
      <c r="L304" s="235"/>
      <c r="M304" s="236"/>
      <c r="N304" s="237"/>
      <c r="O304" s="237"/>
      <c r="P304" s="237"/>
      <c r="Q304" s="237"/>
      <c r="R304" s="237"/>
      <c r="S304" s="237"/>
      <c r="T304" s="238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9" t="s">
        <v>377</v>
      </c>
      <c r="AU304" s="239" t="s">
        <v>86</v>
      </c>
      <c r="AV304" s="13" t="s">
        <v>86</v>
      </c>
      <c r="AW304" s="13" t="s">
        <v>37</v>
      </c>
      <c r="AX304" s="13" t="s">
        <v>76</v>
      </c>
      <c r="AY304" s="239" t="s">
        <v>143</v>
      </c>
    </row>
    <row r="305" spans="1:51" s="13" customFormat="1" ht="12">
      <c r="A305" s="13"/>
      <c r="B305" s="229"/>
      <c r="C305" s="230"/>
      <c r="D305" s="212" t="s">
        <v>377</v>
      </c>
      <c r="E305" s="231" t="s">
        <v>21</v>
      </c>
      <c r="F305" s="232" t="s">
        <v>543</v>
      </c>
      <c r="G305" s="230"/>
      <c r="H305" s="233">
        <v>22.23</v>
      </c>
      <c r="I305" s="234"/>
      <c r="J305" s="230"/>
      <c r="K305" s="230"/>
      <c r="L305" s="235"/>
      <c r="M305" s="236"/>
      <c r="N305" s="237"/>
      <c r="O305" s="237"/>
      <c r="P305" s="237"/>
      <c r="Q305" s="237"/>
      <c r="R305" s="237"/>
      <c r="S305" s="237"/>
      <c r="T305" s="238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9" t="s">
        <v>377</v>
      </c>
      <c r="AU305" s="239" t="s">
        <v>86</v>
      </c>
      <c r="AV305" s="13" t="s">
        <v>86</v>
      </c>
      <c r="AW305" s="13" t="s">
        <v>37</v>
      </c>
      <c r="AX305" s="13" t="s">
        <v>76</v>
      </c>
      <c r="AY305" s="239" t="s">
        <v>143</v>
      </c>
    </row>
    <row r="306" spans="1:51" s="14" customFormat="1" ht="12">
      <c r="A306" s="14"/>
      <c r="B306" s="240"/>
      <c r="C306" s="241"/>
      <c r="D306" s="212" t="s">
        <v>377</v>
      </c>
      <c r="E306" s="242" t="s">
        <v>21</v>
      </c>
      <c r="F306" s="243" t="s">
        <v>379</v>
      </c>
      <c r="G306" s="241"/>
      <c r="H306" s="244">
        <v>57.46</v>
      </c>
      <c r="I306" s="245"/>
      <c r="J306" s="241"/>
      <c r="K306" s="241"/>
      <c r="L306" s="246"/>
      <c r="M306" s="247"/>
      <c r="N306" s="248"/>
      <c r="O306" s="248"/>
      <c r="P306" s="248"/>
      <c r="Q306" s="248"/>
      <c r="R306" s="248"/>
      <c r="S306" s="248"/>
      <c r="T306" s="249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50" t="s">
        <v>377</v>
      </c>
      <c r="AU306" s="250" t="s">
        <v>86</v>
      </c>
      <c r="AV306" s="14" t="s">
        <v>149</v>
      </c>
      <c r="AW306" s="14" t="s">
        <v>37</v>
      </c>
      <c r="AX306" s="14" t="s">
        <v>84</v>
      </c>
      <c r="AY306" s="250" t="s">
        <v>143</v>
      </c>
    </row>
    <row r="307" spans="1:65" s="2" customFormat="1" ht="12">
      <c r="A307" s="39"/>
      <c r="B307" s="40"/>
      <c r="C307" s="199" t="s">
        <v>544</v>
      </c>
      <c r="D307" s="199" t="s">
        <v>144</v>
      </c>
      <c r="E307" s="200" t="s">
        <v>545</v>
      </c>
      <c r="F307" s="201" t="s">
        <v>546</v>
      </c>
      <c r="G307" s="202" t="s">
        <v>388</v>
      </c>
      <c r="H307" s="203">
        <v>3.06</v>
      </c>
      <c r="I307" s="204"/>
      <c r="J307" s="205">
        <f>ROUND(I307*H307,2)</f>
        <v>0</v>
      </c>
      <c r="K307" s="201" t="s">
        <v>369</v>
      </c>
      <c r="L307" s="45"/>
      <c r="M307" s="206" t="s">
        <v>21</v>
      </c>
      <c r="N307" s="207" t="s">
        <v>47</v>
      </c>
      <c r="O307" s="85"/>
      <c r="P307" s="208">
        <f>O307*H307</f>
        <v>0</v>
      </c>
      <c r="Q307" s="208">
        <v>0</v>
      </c>
      <c r="R307" s="208">
        <f>Q307*H307</f>
        <v>0</v>
      </c>
      <c r="S307" s="208">
        <v>0.057</v>
      </c>
      <c r="T307" s="209">
        <f>S307*H307</f>
        <v>0.17442000000000002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10" t="s">
        <v>149</v>
      </c>
      <c r="AT307" s="210" t="s">
        <v>144</v>
      </c>
      <c r="AU307" s="210" t="s">
        <v>86</v>
      </c>
      <c r="AY307" s="18" t="s">
        <v>143</v>
      </c>
      <c r="BE307" s="211">
        <f>IF(N307="základní",J307,0)</f>
        <v>0</v>
      </c>
      <c r="BF307" s="211">
        <f>IF(N307="snížená",J307,0)</f>
        <v>0</v>
      </c>
      <c r="BG307" s="211">
        <f>IF(N307="zákl. přenesená",J307,0)</f>
        <v>0</v>
      </c>
      <c r="BH307" s="211">
        <f>IF(N307="sníž. přenesená",J307,0)</f>
        <v>0</v>
      </c>
      <c r="BI307" s="211">
        <f>IF(N307="nulová",J307,0)</f>
        <v>0</v>
      </c>
      <c r="BJ307" s="18" t="s">
        <v>84</v>
      </c>
      <c r="BK307" s="211">
        <f>ROUND(I307*H307,2)</f>
        <v>0</v>
      </c>
      <c r="BL307" s="18" t="s">
        <v>149</v>
      </c>
      <c r="BM307" s="210" t="s">
        <v>547</v>
      </c>
    </row>
    <row r="308" spans="1:51" s="13" customFormat="1" ht="12">
      <c r="A308" s="13"/>
      <c r="B308" s="229"/>
      <c r="C308" s="230"/>
      <c r="D308" s="212" t="s">
        <v>377</v>
      </c>
      <c r="E308" s="231" t="s">
        <v>21</v>
      </c>
      <c r="F308" s="232" t="s">
        <v>548</v>
      </c>
      <c r="G308" s="230"/>
      <c r="H308" s="233">
        <v>3.06</v>
      </c>
      <c r="I308" s="234"/>
      <c r="J308" s="230"/>
      <c r="K308" s="230"/>
      <c r="L308" s="235"/>
      <c r="M308" s="236"/>
      <c r="N308" s="237"/>
      <c r="O308" s="237"/>
      <c r="P308" s="237"/>
      <c r="Q308" s="237"/>
      <c r="R308" s="237"/>
      <c r="S308" s="237"/>
      <c r="T308" s="238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9" t="s">
        <v>377</v>
      </c>
      <c r="AU308" s="239" t="s">
        <v>86</v>
      </c>
      <c r="AV308" s="13" t="s">
        <v>86</v>
      </c>
      <c r="AW308" s="13" t="s">
        <v>37</v>
      </c>
      <c r="AX308" s="13" t="s">
        <v>84</v>
      </c>
      <c r="AY308" s="239" t="s">
        <v>143</v>
      </c>
    </row>
    <row r="309" spans="1:65" s="2" customFormat="1" ht="16.5" customHeight="1">
      <c r="A309" s="39"/>
      <c r="B309" s="40"/>
      <c r="C309" s="199" t="s">
        <v>549</v>
      </c>
      <c r="D309" s="199" t="s">
        <v>144</v>
      </c>
      <c r="E309" s="200" t="s">
        <v>550</v>
      </c>
      <c r="F309" s="201" t="s">
        <v>551</v>
      </c>
      <c r="G309" s="202" t="s">
        <v>159</v>
      </c>
      <c r="H309" s="203">
        <v>108.32</v>
      </c>
      <c r="I309" s="204"/>
      <c r="J309" s="205">
        <f>ROUND(I309*H309,2)</f>
        <v>0</v>
      </c>
      <c r="K309" s="201" t="s">
        <v>369</v>
      </c>
      <c r="L309" s="45"/>
      <c r="M309" s="206" t="s">
        <v>21</v>
      </c>
      <c r="N309" s="207" t="s">
        <v>47</v>
      </c>
      <c r="O309" s="85"/>
      <c r="P309" s="208">
        <f>O309*H309</f>
        <v>0</v>
      </c>
      <c r="Q309" s="208">
        <v>0</v>
      </c>
      <c r="R309" s="208">
        <f>Q309*H309</f>
        <v>0</v>
      </c>
      <c r="S309" s="208">
        <v>0.009</v>
      </c>
      <c r="T309" s="209">
        <f>S309*H309</f>
        <v>0.9748799999999999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10" t="s">
        <v>149</v>
      </c>
      <c r="AT309" s="210" t="s">
        <v>144</v>
      </c>
      <c r="AU309" s="210" t="s">
        <v>86</v>
      </c>
      <c r="AY309" s="18" t="s">
        <v>143</v>
      </c>
      <c r="BE309" s="211">
        <f>IF(N309="základní",J309,0)</f>
        <v>0</v>
      </c>
      <c r="BF309" s="211">
        <f>IF(N309="snížená",J309,0)</f>
        <v>0</v>
      </c>
      <c r="BG309" s="211">
        <f>IF(N309="zákl. přenesená",J309,0)</f>
        <v>0</v>
      </c>
      <c r="BH309" s="211">
        <f>IF(N309="sníž. přenesená",J309,0)</f>
        <v>0</v>
      </c>
      <c r="BI309" s="211">
        <f>IF(N309="nulová",J309,0)</f>
        <v>0</v>
      </c>
      <c r="BJ309" s="18" t="s">
        <v>84</v>
      </c>
      <c r="BK309" s="211">
        <f>ROUND(I309*H309,2)</f>
        <v>0</v>
      </c>
      <c r="BL309" s="18" t="s">
        <v>149</v>
      </c>
      <c r="BM309" s="210" t="s">
        <v>552</v>
      </c>
    </row>
    <row r="310" spans="1:51" s="13" customFormat="1" ht="12">
      <c r="A310" s="13"/>
      <c r="B310" s="229"/>
      <c r="C310" s="230"/>
      <c r="D310" s="212" t="s">
        <v>377</v>
      </c>
      <c r="E310" s="231" t="s">
        <v>21</v>
      </c>
      <c r="F310" s="232" t="s">
        <v>553</v>
      </c>
      <c r="G310" s="230"/>
      <c r="H310" s="233">
        <v>63.78</v>
      </c>
      <c r="I310" s="234"/>
      <c r="J310" s="230"/>
      <c r="K310" s="230"/>
      <c r="L310" s="235"/>
      <c r="M310" s="236"/>
      <c r="N310" s="237"/>
      <c r="O310" s="237"/>
      <c r="P310" s="237"/>
      <c r="Q310" s="237"/>
      <c r="R310" s="237"/>
      <c r="S310" s="237"/>
      <c r="T310" s="238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9" t="s">
        <v>377</v>
      </c>
      <c r="AU310" s="239" t="s">
        <v>86</v>
      </c>
      <c r="AV310" s="13" t="s">
        <v>86</v>
      </c>
      <c r="AW310" s="13" t="s">
        <v>37</v>
      </c>
      <c r="AX310" s="13" t="s">
        <v>76</v>
      </c>
      <c r="AY310" s="239" t="s">
        <v>143</v>
      </c>
    </row>
    <row r="311" spans="1:51" s="13" customFormat="1" ht="12">
      <c r="A311" s="13"/>
      <c r="B311" s="229"/>
      <c r="C311" s="230"/>
      <c r="D311" s="212" t="s">
        <v>377</v>
      </c>
      <c r="E311" s="231" t="s">
        <v>21</v>
      </c>
      <c r="F311" s="232" t="s">
        <v>554</v>
      </c>
      <c r="G311" s="230"/>
      <c r="H311" s="233">
        <v>43.14</v>
      </c>
      <c r="I311" s="234"/>
      <c r="J311" s="230"/>
      <c r="K311" s="230"/>
      <c r="L311" s="235"/>
      <c r="M311" s="236"/>
      <c r="N311" s="237"/>
      <c r="O311" s="237"/>
      <c r="P311" s="237"/>
      <c r="Q311" s="237"/>
      <c r="R311" s="237"/>
      <c r="S311" s="237"/>
      <c r="T311" s="238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9" t="s">
        <v>377</v>
      </c>
      <c r="AU311" s="239" t="s">
        <v>86</v>
      </c>
      <c r="AV311" s="13" t="s">
        <v>86</v>
      </c>
      <c r="AW311" s="13" t="s">
        <v>37</v>
      </c>
      <c r="AX311" s="13" t="s">
        <v>76</v>
      </c>
      <c r="AY311" s="239" t="s">
        <v>143</v>
      </c>
    </row>
    <row r="312" spans="1:51" s="13" customFormat="1" ht="12">
      <c r="A312" s="13"/>
      <c r="B312" s="229"/>
      <c r="C312" s="230"/>
      <c r="D312" s="212" t="s">
        <v>377</v>
      </c>
      <c r="E312" s="231" t="s">
        <v>21</v>
      </c>
      <c r="F312" s="232" t="s">
        <v>555</v>
      </c>
      <c r="G312" s="230"/>
      <c r="H312" s="233">
        <v>1.4</v>
      </c>
      <c r="I312" s="234"/>
      <c r="J312" s="230"/>
      <c r="K312" s="230"/>
      <c r="L312" s="235"/>
      <c r="M312" s="236"/>
      <c r="N312" s="237"/>
      <c r="O312" s="237"/>
      <c r="P312" s="237"/>
      <c r="Q312" s="237"/>
      <c r="R312" s="237"/>
      <c r="S312" s="237"/>
      <c r="T312" s="238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9" t="s">
        <v>377</v>
      </c>
      <c r="AU312" s="239" t="s">
        <v>86</v>
      </c>
      <c r="AV312" s="13" t="s">
        <v>86</v>
      </c>
      <c r="AW312" s="13" t="s">
        <v>37</v>
      </c>
      <c r="AX312" s="13" t="s">
        <v>76</v>
      </c>
      <c r="AY312" s="239" t="s">
        <v>143</v>
      </c>
    </row>
    <row r="313" spans="1:51" s="14" customFormat="1" ht="12">
      <c r="A313" s="14"/>
      <c r="B313" s="240"/>
      <c r="C313" s="241"/>
      <c r="D313" s="212" t="s">
        <v>377</v>
      </c>
      <c r="E313" s="242" t="s">
        <v>21</v>
      </c>
      <c r="F313" s="243" t="s">
        <v>379</v>
      </c>
      <c r="G313" s="241"/>
      <c r="H313" s="244">
        <v>108.32</v>
      </c>
      <c r="I313" s="245"/>
      <c r="J313" s="241"/>
      <c r="K313" s="241"/>
      <c r="L313" s="246"/>
      <c r="M313" s="247"/>
      <c r="N313" s="248"/>
      <c r="O313" s="248"/>
      <c r="P313" s="248"/>
      <c r="Q313" s="248"/>
      <c r="R313" s="248"/>
      <c r="S313" s="248"/>
      <c r="T313" s="249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50" t="s">
        <v>377</v>
      </c>
      <c r="AU313" s="250" t="s">
        <v>86</v>
      </c>
      <c r="AV313" s="14" t="s">
        <v>149</v>
      </c>
      <c r="AW313" s="14" t="s">
        <v>37</v>
      </c>
      <c r="AX313" s="14" t="s">
        <v>84</v>
      </c>
      <c r="AY313" s="250" t="s">
        <v>143</v>
      </c>
    </row>
    <row r="314" spans="1:65" s="2" customFormat="1" ht="12">
      <c r="A314" s="39"/>
      <c r="B314" s="40"/>
      <c r="C314" s="199" t="s">
        <v>556</v>
      </c>
      <c r="D314" s="199" t="s">
        <v>144</v>
      </c>
      <c r="E314" s="200" t="s">
        <v>557</v>
      </c>
      <c r="F314" s="201" t="s">
        <v>558</v>
      </c>
      <c r="G314" s="202" t="s">
        <v>400</v>
      </c>
      <c r="H314" s="203">
        <v>2</v>
      </c>
      <c r="I314" s="204"/>
      <c r="J314" s="205">
        <f>ROUND(I314*H314,2)</f>
        <v>0</v>
      </c>
      <c r="K314" s="201" t="s">
        <v>369</v>
      </c>
      <c r="L314" s="45"/>
      <c r="M314" s="206" t="s">
        <v>21</v>
      </c>
      <c r="N314" s="207" t="s">
        <v>47</v>
      </c>
      <c r="O314" s="85"/>
      <c r="P314" s="208">
        <f>O314*H314</f>
        <v>0</v>
      </c>
      <c r="Q314" s="208">
        <v>0</v>
      </c>
      <c r="R314" s="208">
        <f>Q314*H314</f>
        <v>0</v>
      </c>
      <c r="S314" s="208">
        <v>0</v>
      </c>
      <c r="T314" s="209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10" t="s">
        <v>149</v>
      </c>
      <c r="AT314" s="210" t="s">
        <v>144</v>
      </c>
      <c r="AU314" s="210" t="s">
        <v>86</v>
      </c>
      <c r="AY314" s="18" t="s">
        <v>143</v>
      </c>
      <c r="BE314" s="211">
        <f>IF(N314="základní",J314,0)</f>
        <v>0</v>
      </c>
      <c r="BF314" s="211">
        <f>IF(N314="snížená",J314,0)</f>
        <v>0</v>
      </c>
      <c r="BG314" s="211">
        <f>IF(N314="zákl. přenesená",J314,0)</f>
        <v>0</v>
      </c>
      <c r="BH314" s="211">
        <f>IF(N314="sníž. přenesená",J314,0)</f>
        <v>0</v>
      </c>
      <c r="BI314" s="211">
        <f>IF(N314="nulová",J314,0)</f>
        <v>0</v>
      </c>
      <c r="BJ314" s="18" t="s">
        <v>84</v>
      </c>
      <c r="BK314" s="211">
        <f>ROUND(I314*H314,2)</f>
        <v>0</v>
      </c>
      <c r="BL314" s="18" t="s">
        <v>149</v>
      </c>
      <c r="BM314" s="210" t="s">
        <v>559</v>
      </c>
    </row>
    <row r="315" spans="1:51" s="13" customFormat="1" ht="12">
      <c r="A315" s="13"/>
      <c r="B315" s="229"/>
      <c r="C315" s="230"/>
      <c r="D315" s="212" t="s">
        <v>377</v>
      </c>
      <c r="E315" s="231" t="s">
        <v>21</v>
      </c>
      <c r="F315" s="232" t="s">
        <v>560</v>
      </c>
      <c r="G315" s="230"/>
      <c r="H315" s="233">
        <v>2</v>
      </c>
      <c r="I315" s="234"/>
      <c r="J315" s="230"/>
      <c r="K315" s="230"/>
      <c r="L315" s="235"/>
      <c r="M315" s="236"/>
      <c r="N315" s="237"/>
      <c r="O315" s="237"/>
      <c r="P315" s="237"/>
      <c r="Q315" s="237"/>
      <c r="R315" s="237"/>
      <c r="S315" s="237"/>
      <c r="T315" s="238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9" t="s">
        <v>377</v>
      </c>
      <c r="AU315" s="239" t="s">
        <v>86</v>
      </c>
      <c r="AV315" s="13" t="s">
        <v>86</v>
      </c>
      <c r="AW315" s="13" t="s">
        <v>37</v>
      </c>
      <c r="AX315" s="13" t="s">
        <v>84</v>
      </c>
      <c r="AY315" s="239" t="s">
        <v>143</v>
      </c>
    </row>
    <row r="316" spans="1:65" s="2" customFormat="1" ht="12">
      <c r="A316" s="39"/>
      <c r="B316" s="40"/>
      <c r="C316" s="199" t="s">
        <v>561</v>
      </c>
      <c r="D316" s="199" t="s">
        <v>144</v>
      </c>
      <c r="E316" s="200" t="s">
        <v>562</v>
      </c>
      <c r="F316" s="201" t="s">
        <v>563</v>
      </c>
      <c r="G316" s="202" t="s">
        <v>388</v>
      </c>
      <c r="H316" s="203">
        <v>3.2</v>
      </c>
      <c r="I316" s="204"/>
      <c r="J316" s="205">
        <f>ROUND(I316*H316,2)</f>
        <v>0</v>
      </c>
      <c r="K316" s="201" t="s">
        <v>369</v>
      </c>
      <c r="L316" s="45"/>
      <c r="M316" s="206" t="s">
        <v>21</v>
      </c>
      <c r="N316" s="207" t="s">
        <v>47</v>
      </c>
      <c r="O316" s="85"/>
      <c r="P316" s="208">
        <f>O316*H316</f>
        <v>0</v>
      </c>
      <c r="Q316" s="208">
        <v>0</v>
      </c>
      <c r="R316" s="208">
        <f>Q316*H316</f>
        <v>0</v>
      </c>
      <c r="S316" s="208">
        <v>0.076</v>
      </c>
      <c r="T316" s="209">
        <f>S316*H316</f>
        <v>0.2432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10" t="s">
        <v>149</v>
      </c>
      <c r="AT316" s="210" t="s">
        <v>144</v>
      </c>
      <c r="AU316" s="210" t="s">
        <v>86</v>
      </c>
      <c r="AY316" s="18" t="s">
        <v>143</v>
      </c>
      <c r="BE316" s="211">
        <f>IF(N316="základní",J316,0)</f>
        <v>0</v>
      </c>
      <c r="BF316" s="211">
        <f>IF(N316="snížená",J316,0)</f>
        <v>0</v>
      </c>
      <c r="BG316" s="211">
        <f>IF(N316="zákl. přenesená",J316,0)</f>
        <v>0</v>
      </c>
      <c r="BH316" s="211">
        <f>IF(N316="sníž. přenesená",J316,0)</f>
        <v>0</v>
      </c>
      <c r="BI316" s="211">
        <f>IF(N316="nulová",J316,0)</f>
        <v>0</v>
      </c>
      <c r="BJ316" s="18" t="s">
        <v>84</v>
      </c>
      <c r="BK316" s="211">
        <f>ROUND(I316*H316,2)</f>
        <v>0</v>
      </c>
      <c r="BL316" s="18" t="s">
        <v>149</v>
      </c>
      <c r="BM316" s="210" t="s">
        <v>564</v>
      </c>
    </row>
    <row r="317" spans="1:51" s="13" customFormat="1" ht="12">
      <c r="A317" s="13"/>
      <c r="B317" s="229"/>
      <c r="C317" s="230"/>
      <c r="D317" s="212" t="s">
        <v>377</v>
      </c>
      <c r="E317" s="231" t="s">
        <v>21</v>
      </c>
      <c r="F317" s="232" t="s">
        <v>565</v>
      </c>
      <c r="G317" s="230"/>
      <c r="H317" s="233">
        <v>3.2</v>
      </c>
      <c r="I317" s="234"/>
      <c r="J317" s="230"/>
      <c r="K317" s="230"/>
      <c r="L317" s="235"/>
      <c r="M317" s="236"/>
      <c r="N317" s="237"/>
      <c r="O317" s="237"/>
      <c r="P317" s="237"/>
      <c r="Q317" s="237"/>
      <c r="R317" s="237"/>
      <c r="S317" s="237"/>
      <c r="T317" s="238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9" t="s">
        <v>377</v>
      </c>
      <c r="AU317" s="239" t="s">
        <v>86</v>
      </c>
      <c r="AV317" s="13" t="s">
        <v>86</v>
      </c>
      <c r="AW317" s="13" t="s">
        <v>37</v>
      </c>
      <c r="AX317" s="13" t="s">
        <v>84</v>
      </c>
      <c r="AY317" s="239" t="s">
        <v>143</v>
      </c>
    </row>
    <row r="318" spans="1:65" s="2" customFormat="1" ht="12">
      <c r="A318" s="39"/>
      <c r="B318" s="40"/>
      <c r="C318" s="199" t="s">
        <v>566</v>
      </c>
      <c r="D318" s="199" t="s">
        <v>144</v>
      </c>
      <c r="E318" s="200" t="s">
        <v>567</v>
      </c>
      <c r="F318" s="201" t="s">
        <v>568</v>
      </c>
      <c r="G318" s="202" t="s">
        <v>388</v>
      </c>
      <c r="H318" s="203">
        <v>5.082</v>
      </c>
      <c r="I318" s="204"/>
      <c r="J318" s="205">
        <f>ROUND(I318*H318,2)</f>
        <v>0</v>
      </c>
      <c r="K318" s="201" t="s">
        <v>369</v>
      </c>
      <c r="L318" s="45"/>
      <c r="M318" s="206" t="s">
        <v>21</v>
      </c>
      <c r="N318" s="207" t="s">
        <v>47</v>
      </c>
      <c r="O318" s="85"/>
      <c r="P318" s="208">
        <f>O318*H318</f>
        <v>0</v>
      </c>
      <c r="Q318" s="208">
        <v>0</v>
      </c>
      <c r="R318" s="208">
        <f>Q318*H318</f>
        <v>0</v>
      </c>
      <c r="S318" s="208">
        <v>0.019</v>
      </c>
      <c r="T318" s="209">
        <f>S318*H318</f>
        <v>0.09655799999999999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10" t="s">
        <v>149</v>
      </c>
      <c r="AT318" s="210" t="s">
        <v>144</v>
      </c>
      <c r="AU318" s="210" t="s">
        <v>86</v>
      </c>
      <c r="AY318" s="18" t="s">
        <v>143</v>
      </c>
      <c r="BE318" s="211">
        <f>IF(N318="základní",J318,0)</f>
        <v>0</v>
      </c>
      <c r="BF318" s="211">
        <f>IF(N318="snížená",J318,0)</f>
        <v>0</v>
      </c>
      <c r="BG318" s="211">
        <f>IF(N318="zákl. přenesená",J318,0)</f>
        <v>0</v>
      </c>
      <c r="BH318" s="211">
        <f>IF(N318="sníž. přenesená",J318,0)</f>
        <v>0</v>
      </c>
      <c r="BI318" s="211">
        <f>IF(N318="nulová",J318,0)</f>
        <v>0</v>
      </c>
      <c r="BJ318" s="18" t="s">
        <v>84</v>
      </c>
      <c r="BK318" s="211">
        <f>ROUND(I318*H318,2)</f>
        <v>0</v>
      </c>
      <c r="BL318" s="18" t="s">
        <v>149</v>
      </c>
      <c r="BM318" s="210" t="s">
        <v>569</v>
      </c>
    </row>
    <row r="319" spans="1:51" s="13" customFormat="1" ht="12">
      <c r="A319" s="13"/>
      <c r="B319" s="229"/>
      <c r="C319" s="230"/>
      <c r="D319" s="212" t="s">
        <v>377</v>
      </c>
      <c r="E319" s="231" t="s">
        <v>21</v>
      </c>
      <c r="F319" s="232" t="s">
        <v>570</v>
      </c>
      <c r="G319" s="230"/>
      <c r="H319" s="233">
        <v>5.082</v>
      </c>
      <c r="I319" s="234"/>
      <c r="J319" s="230"/>
      <c r="K319" s="230"/>
      <c r="L319" s="235"/>
      <c r="M319" s="236"/>
      <c r="N319" s="237"/>
      <c r="O319" s="237"/>
      <c r="P319" s="237"/>
      <c r="Q319" s="237"/>
      <c r="R319" s="237"/>
      <c r="S319" s="237"/>
      <c r="T319" s="238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9" t="s">
        <v>377</v>
      </c>
      <c r="AU319" s="239" t="s">
        <v>86</v>
      </c>
      <c r="AV319" s="13" t="s">
        <v>86</v>
      </c>
      <c r="AW319" s="13" t="s">
        <v>37</v>
      </c>
      <c r="AX319" s="13" t="s">
        <v>84</v>
      </c>
      <c r="AY319" s="239" t="s">
        <v>143</v>
      </c>
    </row>
    <row r="320" spans="1:65" s="2" customFormat="1" ht="12">
      <c r="A320" s="39"/>
      <c r="B320" s="40"/>
      <c r="C320" s="199" t="s">
        <v>571</v>
      </c>
      <c r="D320" s="199" t="s">
        <v>144</v>
      </c>
      <c r="E320" s="200" t="s">
        <v>572</v>
      </c>
      <c r="F320" s="201" t="s">
        <v>573</v>
      </c>
      <c r="G320" s="202" t="s">
        <v>159</v>
      </c>
      <c r="H320" s="203">
        <v>15.6</v>
      </c>
      <c r="I320" s="204"/>
      <c r="J320" s="205">
        <f>ROUND(I320*H320,2)</f>
        <v>0</v>
      </c>
      <c r="K320" s="201" t="s">
        <v>369</v>
      </c>
      <c r="L320" s="45"/>
      <c r="M320" s="206" t="s">
        <v>21</v>
      </c>
      <c r="N320" s="207" t="s">
        <v>47</v>
      </c>
      <c r="O320" s="85"/>
      <c r="P320" s="208">
        <f>O320*H320</f>
        <v>0</v>
      </c>
      <c r="Q320" s="208">
        <v>0</v>
      </c>
      <c r="R320" s="208">
        <f>Q320*H320</f>
        <v>0</v>
      </c>
      <c r="S320" s="208">
        <v>0.018</v>
      </c>
      <c r="T320" s="209">
        <f>S320*H320</f>
        <v>0.2808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10" t="s">
        <v>149</v>
      </c>
      <c r="AT320" s="210" t="s">
        <v>144</v>
      </c>
      <c r="AU320" s="210" t="s">
        <v>86</v>
      </c>
      <c r="AY320" s="18" t="s">
        <v>143</v>
      </c>
      <c r="BE320" s="211">
        <f>IF(N320="základní",J320,0)</f>
        <v>0</v>
      </c>
      <c r="BF320" s="211">
        <f>IF(N320="snížená",J320,0)</f>
        <v>0</v>
      </c>
      <c r="BG320" s="211">
        <f>IF(N320="zákl. přenesená",J320,0)</f>
        <v>0</v>
      </c>
      <c r="BH320" s="211">
        <f>IF(N320="sníž. přenesená",J320,0)</f>
        <v>0</v>
      </c>
      <c r="BI320" s="211">
        <f>IF(N320="nulová",J320,0)</f>
        <v>0</v>
      </c>
      <c r="BJ320" s="18" t="s">
        <v>84</v>
      </c>
      <c r="BK320" s="211">
        <f>ROUND(I320*H320,2)</f>
        <v>0</v>
      </c>
      <c r="BL320" s="18" t="s">
        <v>149</v>
      </c>
      <c r="BM320" s="210" t="s">
        <v>574</v>
      </c>
    </row>
    <row r="321" spans="1:51" s="13" customFormat="1" ht="12">
      <c r="A321" s="13"/>
      <c r="B321" s="229"/>
      <c r="C321" s="230"/>
      <c r="D321" s="212" t="s">
        <v>377</v>
      </c>
      <c r="E321" s="231" t="s">
        <v>21</v>
      </c>
      <c r="F321" s="232" t="s">
        <v>402</v>
      </c>
      <c r="G321" s="230"/>
      <c r="H321" s="233">
        <v>3</v>
      </c>
      <c r="I321" s="234"/>
      <c r="J321" s="230"/>
      <c r="K321" s="230"/>
      <c r="L321" s="235"/>
      <c r="M321" s="236"/>
      <c r="N321" s="237"/>
      <c r="O321" s="237"/>
      <c r="P321" s="237"/>
      <c r="Q321" s="237"/>
      <c r="R321" s="237"/>
      <c r="S321" s="237"/>
      <c r="T321" s="238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9" t="s">
        <v>377</v>
      </c>
      <c r="AU321" s="239" t="s">
        <v>86</v>
      </c>
      <c r="AV321" s="13" t="s">
        <v>86</v>
      </c>
      <c r="AW321" s="13" t="s">
        <v>37</v>
      </c>
      <c r="AX321" s="13" t="s">
        <v>76</v>
      </c>
      <c r="AY321" s="239" t="s">
        <v>143</v>
      </c>
    </row>
    <row r="322" spans="1:51" s="13" customFormat="1" ht="12">
      <c r="A322" s="13"/>
      <c r="B322" s="229"/>
      <c r="C322" s="230"/>
      <c r="D322" s="212" t="s">
        <v>377</v>
      </c>
      <c r="E322" s="231" t="s">
        <v>21</v>
      </c>
      <c r="F322" s="232" t="s">
        <v>575</v>
      </c>
      <c r="G322" s="230"/>
      <c r="H322" s="233">
        <v>11</v>
      </c>
      <c r="I322" s="234"/>
      <c r="J322" s="230"/>
      <c r="K322" s="230"/>
      <c r="L322" s="235"/>
      <c r="M322" s="236"/>
      <c r="N322" s="237"/>
      <c r="O322" s="237"/>
      <c r="P322" s="237"/>
      <c r="Q322" s="237"/>
      <c r="R322" s="237"/>
      <c r="S322" s="237"/>
      <c r="T322" s="238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9" t="s">
        <v>377</v>
      </c>
      <c r="AU322" s="239" t="s">
        <v>86</v>
      </c>
      <c r="AV322" s="13" t="s">
        <v>86</v>
      </c>
      <c r="AW322" s="13" t="s">
        <v>37</v>
      </c>
      <c r="AX322" s="13" t="s">
        <v>76</v>
      </c>
      <c r="AY322" s="239" t="s">
        <v>143</v>
      </c>
    </row>
    <row r="323" spans="1:51" s="13" customFormat="1" ht="12">
      <c r="A323" s="13"/>
      <c r="B323" s="229"/>
      <c r="C323" s="230"/>
      <c r="D323" s="212" t="s">
        <v>377</v>
      </c>
      <c r="E323" s="231" t="s">
        <v>21</v>
      </c>
      <c r="F323" s="232" t="s">
        <v>576</v>
      </c>
      <c r="G323" s="230"/>
      <c r="H323" s="233">
        <v>1.6</v>
      </c>
      <c r="I323" s="234"/>
      <c r="J323" s="230"/>
      <c r="K323" s="230"/>
      <c r="L323" s="235"/>
      <c r="M323" s="236"/>
      <c r="N323" s="237"/>
      <c r="O323" s="237"/>
      <c r="P323" s="237"/>
      <c r="Q323" s="237"/>
      <c r="R323" s="237"/>
      <c r="S323" s="237"/>
      <c r="T323" s="238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9" t="s">
        <v>377</v>
      </c>
      <c r="AU323" s="239" t="s">
        <v>86</v>
      </c>
      <c r="AV323" s="13" t="s">
        <v>86</v>
      </c>
      <c r="AW323" s="13" t="s">
        <v>37</v>
      </c>
      <c r="AX323" s="13" t="s">
        <v>76</v>
      </c>
      <c r="AY323" s="239" t="s">
        <v>143</v>
      </c>
    </row>
    <row r="324" spans="1:51" s="14" customFormat="1" ht="12">
      <c r="A324" s="14"/>
      <c r="B324" s="240"/>
      <c r="C324" s="241"/>
      <c r="D324" s="212" t="s">
        <v>377</v>
      </c>
      <c r="E324" s="242" t="s">
        <v>21</v>
      </c>
      <c r="F324" s="243" t="s">
        <v>379</v>
      </c>
      <c r="G324" s="241"/>
      <c r="H324" s="244">
        <v>15.6</v>
      </c>
      <c r="I324" s="245"/>
      <c r="J324" s="241"/>
      <c r="K324" s="241"/>
      <c r="L324" s="246"/>
      <c r="M324" s="247"/>
      <c r="N324" s="248"/>
      <c r="O324" s="248"/>
      <c r="P324" s="248"/>
      <c r="Q324" s="248"/>
      <c r="R324" s="248"/>
      <c r="S324" s="248"/>
      <c r="T324" s="249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50" t="s">
        <v>377</v>
      </c>
      <c r="AU324" s="250" t="s">
        <v>86</v>
      </c>
      <c r="AV324" s="14" t="s">
        <v>149</v>
      </c>
      <c r="AW324" s="14" t="s">
        <v>37</v>
      </c>
      <c r="AX324" s="14" t="s">
        <v>84</v>
      </c>
      <c r="AY324" s="250" t="s">
        <v>143</v>
      </c>
    </row>
    <row r="325" spans="1:65" s="2" customFormat="1" ht="12">
      <c r="A325" s="39"/>
      <c r="B325" s="40"/>
      <c r="C325" s="199" t="s">
        <v>577</v>
      </c>
      <c r="D325" s="199" t="s">
        <v>144</v>
      </c>
      <c r="E325" s="200" t="s">
        <v>578</v>
      </c>
      <c r="F325" s="201" t="s">
        <v>579</v>
      </c>
      <c r="G325" s="202" t="s">
        <v>159</v>
      </c>
      <c r="H325" s="203">
        <v>0.9</v>
      </c>
      <c r="I325" s="204"/>
      <c r="J325" s="205">
        <f>ROUND(I325*H325,2)</f>
        <v>0</v>
      </c>
      <c r="K325" s="201" t="s">
        <v>369</v>
      </c>
      <c r="L325" s="45"/>
      <c r="M325" s="206" t="s">
        <v>21</v>
      </c>
      <c r="N325" s="207" t="s">
        <v>47</v>
      </c>
      <c r="O325" s="85"/>
      <c r="P325" s="208">
        <f>O325*H325</f>
        <v>0</v>
      </c>
      <c r="Q325" s="208">
        <v>0.00034</v>
      </c>
      <c r="R325" s="208">
        <f>Q325*H325</f>
        <v>0.000306</v>
      </c>
      <c r="S325" s="208">
        <v>0.004</v>
      </c>
      <c r="T325" s="209">
        <f>S325*H325</f>
        <v>0.0036000000000000003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10" t="s">
        <v>149</v>
      </c>
      <c r="AT325" s="210" t="s">
        <v>144</v>
      </c>
      <c r="AU325" s="210" t="s">
        <v>86</v>
      </c>
      <c r="AY325" s="18" t="s">
        <v>143</v>
      </c>
      <c r="BE325" s="211">
        <f>IF(N325="základní",J325,0)</f>
        <v>0</v>
      </c>
      <c r="BF325" s="211">
        <f>IF(N325="snížená",J325,0)</f>
        <v>0</v>
      </c>
      <c r="BG325" s="211">
        <f>IF(N325="zákl. přenesená",J325,0)</f>
        <v>0</v>
      </c>
      <c r="BH325" s="211">
        <f>IF(N325="sníž. přenesená",J325,0)</f>
        <v>0</v>
      </c>
      <c r="BI325" s="211">
        <f>IF(N325="nulová",J325,0)</f>
        <v>0</v>
      </c>
      <c r="BJ325" s="18" t="s">
        <v>84</v>
      </c>
      <c r="BK325" s="211">
        <f>ROUND(I325*H325,2)</f>
        <v>0</v>
      </c>
      <c r="BL325" s="18" t="s">
        <v>149</v>
      </c>
      <c r="BM325" s="210" t="s">
        <v>580</v>
      </c>
    </row>
    <row r="326" spans="1:51" s="13" customFormat="1" ht="12">
      <c r="A326" s="13"/>
      <c r="B326" s="229"/>
      <c r="C326" s="230"/>
      <c r="D326" s="212" t="s">
        <v>377</v>
      </c>
      <c r="E326" s="231" t="s">
        <v>21</v>
      </c>
      <c r="F326" s="232" t="s">
        <v>509</v>
      </c>
      <c r="G326" s="230"/>
      <c r="H326" s="233">
        <v>0.9</v>
      </c>
      <c r="I326" s="234"/>
      <c r="J326" s="230"/>
      <c r="K326" s="230"/>
      <c r="L326" s="235"/>
      <c r="M326" s="236"/>
      <c r="N326" s="237"/>
      <c r="O326" s="237"/>
      <c r="P326" s="237"/>
      <c r="Q326" s="237"/>
      <c r="R326" s="237"/>
      <c r="S326" s="237"/>
      <c r="T326" s="238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9" t="s">
        <v>377</v>
      </c>
      <c r="AU326" s="239" t="s">
        <v>86</v>
      </c>
      <c r="AV326" s="13" t="s">
        <v>86</v>
      </c>
      <c r="AW326" s="13" t="s">
        <v>37</v>
      </c>
      <c r="AX326" s="13" t="s">
        <v>84</v>
      </c>
      <c r="AY326" s="239" t="s">
        <v>143</v>
      </c>
    </row>
    <row r="327" spans="1:65" s="2" customFormat="1" ht="12">
      <c r="A327" s="39"/>
      <c r="B327" s="40"/>
      <c r="C327" s="199" t="s">
        <v>581</v>
      </c>
      <c r="D327" s="199" t="s">
        <v>144</v>
      </c>
      <c r="E327" s="200" t="s">
        <v>582</v>
      </c>
      <c r="F327" s="201" t="s">
        <v>583</v>
      </c>
      <c r="G327" s="202" t="s">
        <v>159</v>
      </c>
      <c r="H327" s="203">
        <v>3.75</v>
      </c>
      <c r="I327" s="204"/>
      <c r="J327" s="205">
        <f>ROUND(I327*H327,2)</f>
        <v>0</v>
      </c>
      <c r="K327" s="201" t="s">
        <v>369</v>
      </c>
      <c r="L327" s="45"/>
      <c r="M327" s="206" t="s">
        <v>21</v>
      </c>
      <c r="N327" s="207" t="s">
        <v>47</v>
      </c>
      <c r="O327" s="85"/>
      <c r="P327" s="208">
        <f>O327*H327</f>
        <v>0</v>
      </c>
      <c r="Q327" s="208">
        <v>0.00081</v>
      </c>
      <c r="R327" s="208">
        <f>Q327*H327</f>
        <v>0.0030375</v>
      </c>
      <c r="S327" s="208">
        <v>0.038</v>
      </c>
      <c r="T327" s="209">
        <f>S327*H327</f>
        <v>0.1425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10" t="s">
        <v>149</v>
      </c>
      <c r="AT327" s="210" t="s">
        <v>144</v>
      </c>
      <c r="AU327" s="210" t="s">
        <v>86</v>
      </c>
      <c r="AY327" s="18" t="s">
        <v>143</v>
      </c>
      <c r="BE327" s="211">
        <f>IF(N327="základní",J327,0)</f>
        <v>0</v>
      </c>
      <c r="BF327" s="211">
        <f>IF(N327="snížená",J327,0)</f>
        <v>0</v>
      </c>
      <c r="BG327" s="211">
        <f>IF(N327="zákl. přenesená",J327,0)</f>
        <v>0</v>
      </c>
      <c r="BH327" s="211">
        <f>IF(N327="sníž. přenesená",J327,0)</f>
        <v>0</v>
      </c>
      <c r="BI327" s="211">
        <f>IF(N327="nulová",J327,0)</f>
        <v>0</v>
      </c>
      <c r="BJ327" s="18" t="s">
        <v>84</v>
      </c>
      <c r="BK327" s="211">
        <f>ROUND(I327*H327,2)</f>
        <v>0</v>
      </c>
      <c r="BL327" s="18" t="s">
        <v>149</v>
      </c>
      <c r="BM327" s="210" t="s">
        <v>584</v>
      </c>
    </row>
    <row r="328" spans="1:51" s="13" customFormat="1" ht="12">
      <c r="A328" s="13"/>
      <c r="B328" s="229"/>
      <c r="C328" s="230"/>
      <c r="D328" s="212" t="s">
        <v>377</v>
      </c>
      <c r="E328" s="231" t="s">
        <v>21</v>
      </c>
      <c r="F328" s="232" t="s">
        <v>585</v>
      </c>
      <c r="G328" s="230"/>
      <c r="H328" s="233">
        <v>0.75</v>
      </c>
      <c r="I328" s="234"/>
      <c r="J328" s="230"/>
      <c r="K328" s="230"/>
      <c r="L328" s="235"/>
      <c r="M328" s="236"/>
      <c r="N328" s="237"/>
      <c r="O328" s="237"/>
      <c r="P328" s="237"/>
      <c r="Q328" s="237"/>
      <c r="R328" s="237"/>
      <c r="S328" s="237"/>
      <c r="T328" s="238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9" t="s">
        <v>377</v>
      </c>
      <c r="AU328" s="239" t="s">
        <v>86</v>
      </c>
      <c r="AV328" s="13" t="s">
        <v>86</v>
      </c>
      <c r="AW328" s="13" t="s">
        <v>37</v>
      </c>
      <c r="AX328" s="13" t="s">
        <v>76</v>
      </c>
      <c r="AY328" s="239" t="s">
        <v>143</v>
      </c>
    </row>
    <row r="329" spans="1:51" s="13" customFormat="1" ht="12">
      <c r="A329" s="13"/>
      <c r="B329" s="229"/>
      <c r="C329" s="230"/>
      <c r="D329" s="212" t="s">
        <v>377</v>
      </c>
      <c r="E329" s="231" t="s">
        <v>21</v>
      </c>
      <c r="F329" s="232" t="s">
        <v>586</v>
      </c>
      <c r="G329" s="230"/>
      <c r="H329" s="233">
        <v>3</v>
      </c>
      <c r="I329" s="234"/>
      <c r="J329" s="230"/>
      <c r="K329" s="230"/>
      <c r="L329" s="235"/>
      <c r="M329" s="236"/>
      <c r="N329" s="237"/>
      <c r="O329" s="237"/>
      <c r="P329" s="237"/>
      <c r="Q329" s="237"/>
      <c r="R329" s="237"/>
      <c r="S329" s="237"/>
      <c r="T329" s="238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9" t="s">
        <v>377</v>
      </c>
      <c r="AU329" s="239" t="s">
        <v>86</v>
      </c>
      <c r="AV329" s="13" t="s">
        <v>86</v>
      </c>
      <c r="AW329" s="13" t="s">
        <v>37</v>
      </c>
      <c r="AX329" s="13" t="s">
        <v>76</v>
      </c>
      <c r="AY329" s="239" t="s">
        <v>143</v>
      </c>
    </row>
    <row r="330" spans="1:51" s="14" customFormat="1" ht="12">
      <c r="A330" s="14"/>
      <c r="B330" s="240"/>
      <c r="C330" s="241"/>
      <c r="D330" s="212" t="s">
        <v>377</v>
      </c>
      <c r="E330" s="242" t="s">
        <v>21</v>
      </c>
      <c r="F330" s="243" t="s">
        <v>379</v>
      </c>
      <c r="G330" s="241"/>
      <c r="H330" s="244">
        <v>3.75</v>
      </c>
      <c r="I330" s="245"/>
      <c r="J330" s="241"/>
      <c r="K330" s="241"/>
      <c r="L330" s="246"/>
      <c r="M330" s="247"/>
      <c r="N330" s="248"/>
      <c r="O330" s="248"/>
      <c r="P330" s="248"/>
      <c r="Q330" s="248"/>
      <c r="R330" s="248"/>
      <c r="S330" s="248"/>
      <c r="T330" s="249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50" t="s">
        <v>377</v>
      </c>
      <c r="AU330" s="250" t="s">
        <v>86</v>
      </c>
      <c r="AV330" s="14" t="s">
        <v>149</v>
      </c>
      <c r="AW330" s="14" t="s">
        <v>37</v>
      </c>
      <c r="AX330" s="14" t="s">
        <v>84</v>
      </c>
      <c r="AY330" s="250" t="s">
        <v>143</v>
      </c>
    </row>
    <row r="331" spans="1:65" s="2" customFormat="1" ht="12">
      <c r="A331" s="39"/>
      <c r="B331" s="40"/>
      <c r="C331" s="199" t="s">
        <v>587</v>
      </c>
      <c r="D331" s="199" t="s">
        <v>144</v>
      </c>
      <c r="E331" s="200" t="s">
        <v>588</v>
      </c>
      <c r="F331" s="201" t="s">
        <v>589</v>
      </c>
      <c r="G331" s="202" t="s">
        <v>159</v>
      </c>
      <c r="H331" s="203">
        <v>1</v>
      </c>
      <c r="I331" s="204"/>
      <c r="J331" s="205">
        <f>ROUND(I331*H331,2)</f>
        <v>0</v>
      </c>
      <c r="K331" s="201" t="s">
        <v>369</v>
      </c>
      <c r="L331" s="45"/>
      <c r="M331" s="206" t="s">
        <v>21</v>
      </c>
      <c r="N331" s="207" t="s">
        <v>47</v>
      </c>
      <c r="O331" s="85"/>
      <c r="P331" s="208">
        <f>O331*H331</f>
        <v>0</v>
      </c>
      <c r="Q331" s="208">
        <v>0.00093</v>
      </c>
      <c r="R331" s="208">
        <f>Q331*H331</f>
        <v>0.00093</v>
      </c>
      <c r="S331" s="208">
        <v>0.07</v>
      </c>
      <c r="T331" s="209">
        <f>S331*H331</f>
        <v>0.07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10" t="s">
        <v>149</v>
      </c>
      <c r="AT331" s="210" t="s">
        <v>144</v>
      </c>
      <c r="AU331" s="210" t="s">
        <v>86</v>
      </c>
      <c r="AY331" s="18" t="s">
        <v>143</v>
      </c>
      <c r="BE331" s="211">
        <f>IF(N331="základní",J331,0)</f>
        <v>0</v>
      </c>
      <c r="BF331" s="211">
        <f>IF(N331="snížená",J331,0)</f>
        <v>0</v>
      </c>
      <c r="BG331" s="211">
        <f>IF(N331="zákl. přenesená",J331,0)</f>
        <v>0</v>
      </c>
      <c r="BH331" s="211">
        <f>IF(N331="sníž. přenesená",J331,0)</f>
        <v>0</v>
      </c>
      <c r="BI331" s="211">
        <f>IF(N331="nulová",J331,0)</f>
        <v>0</v>
      </c>
      <c r="BJ331" s="18" t="s">
        <v>84</v>
      </c>
      <c r="BK331" s="211">
        <f>ROUND(I331*H331,2)</f>
        <v>0</v>
      </c>
      <c r="BL331" s="18" t="s">
        <v>149</v>
      </c>
      <c r="BM331" s="210" t="s">
        <v>590</v>
      </c>
    </row>
    <row r="332" spans="1:51" s="13" customFormat="1" ht="12">
      <c r="A332" s="13"/>
      <c r="B332" s="229"/>
      <c r="C332" s="230"/>
      <c r="D332" s="212" t="s">
        <v>377</v>
      </c>
      <c r="E332" s="231" t="s">
        <v>21</v>
      </c>
      <c r="F332" s="232" t="s">
        <v>591</v>
      </c>
      <c r="G332" s="230"/>
      <c r="H332" s="233">
        <v>1</v>
      </c>
      <c r="I332" s="234"/>
      <c r="J332" s="230"/>
      <c r="K332" s="230"/>
      <c r="L332" s="235"/>
      <c r="M332" s="236"/>
      <c r="N332" s="237"/>
      <c r="O332" s="237"/>
      <c r="P332" s="237"/>
      <c r="Q332" s="237"/>
      <c r="R332" s="237"/>
      <c r="S332" s="237"/>
      <c r="T332" s="238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9" t="s">
        <v>377</v>
      </c>
      <c r="AU332" s="239" t="s">
        <v>86</v>
      </c>
      <c r="AV332" s="13" t="s">
        <v>86</v>
      </c>
      <c r="AW332" s="13" t="s">
        <v>37</v>
      </c>
      <c r="AX332" s="13" t="s">
        <v>84</v>
      </c>
      <c r="AY332" s="239" t="s">
        <v>143</v>
      </c>
    </row>
    <row r="333" spans="1:65" s="2" customFormat="1" ht="21.75" customHeight="1">
      <c r="A333" s="39"/>
      <c r="B333" s="40"/>
      <c r="C333" s="199" t="s">
        <v>592</v>
      </c>
      <c r="D333" s="199" t="s">
        <v>144</v>
      </c>
      <c r="E333" s="200" t="s">
        <v>593</v>
      </c>
      <c r="F333" s="201" t="s">
        <v>594</v>
      </c>
      <c r="G333" s="202" t="s">
        <v>388</v>
      </c>
      <c r="H333" s="203">
        <v>26.62</v>
      </c>
      <c r="I333" s="204"/>
      <c r="J333" s="205">
        <f>ROUND(I333*H333,2)</f>
        <v>0</v>
      </c>
      <c r="K333" s="201" t="s">
        <v>369</v>
      </c>
      <c r="L333" s="45"/>
      <c r="M333" s="206" t="s">
        <v>21</v>
      </c>
      <c r="N333" s="207" t="s">
        <v>47</v>
      </c>
      <c r="O333" s="85"/>
      <c r="P333" s="208">
        <f>O333*H333</f>
        <v>0</v>
      </c>
      <c r="Q333" s="208">
        <v>0</v>
      </c>
      <c r="R333" s="208">
        <f>Q333*H333</f>
        <v>0</v>
      </c>
      <c r="S333" s="208">
        <v>0.01</v>
      </c>
      <c r="T333" s="209">
        <f>S333*H333</f>
        <v>0.2662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10" t="s">
        <v>149</v>
      </c>
      <c r="AT333" s="210" t="s">
        <v>144</v>
      </c>
      <c r="AU333" s="210" t="s">
        <v>86</v>
      </c>
      <c r="AY333" s="18" t="s">
        <v>143</v>
      </c>
      <c r="BE333" s="211">
        <f>IF(N333="základní",J333,0)</f>
        <v>0</v>
      </c>
      <c r="BF333" s="211">
        <f>IF(N333="snížená",J333,0)</f>
        <v>0</v>
      </c>
      <c r="BG333" s="211">
        <f>IF(N333="zákl. přenesená",J333,0)</f>
        <v>0</v>
      </c>
      <c r="BH333" s="211">
        <f>IF(N333="sníž. přenesená",J333,0)</f>
        <v>0</v>
      </c>
      <c r="BI333" s="211">
        <f>IF(N333="nulová",J333,0)</f>
        <v>0</v>
      </c>
      <c r="BJ333" s="18" t="s">
        <v>84</v>
      </c>
      <c r="BK333" s="211">
        <f>ROUND(I333*H333,2)</f>
        <v>0</v>
      </c>
      <c r="BL333" s="18" t="s">
        <v>149</v>
      </c>
      <c r="BM333" s="210" t="s">
        <v>595</v>
      </c>
    </row>
    <row r="334" spans="1:51" s="13" customFormat="1" ht="12">
      <c r="A334" s="13"/>
      <c r="B334" s="229"/>
      <c r="C334" s="230"/>
      <c r="D334" s="212" t="s">
        <v>377</v>
      </c>
      <c r="E334" s="231" t="s">
        <v>21</v>
      </c>
      <c r="F334" s="232" t="s">
        <v>596</v>
      </c>
      <c r="G334" s="230"/>
      <c r="H334" s="233">
        <v>13.55</v>
      </c>
      <c r="I334" s="234"/>
      <c r="J334" s="230"/>
      <c r="K334" s="230"/>
      <c r="L334" s="235"/>
      <c r="M334" s="236"/>
      <c r="N334" s="237"/>
      <c r="O334" s="237"/>
      <c r="P334" s="237"/>
      <c r="Q334" s="237"/>
      <c r="R334" s="237"/>
      <c r="S334" s="237"/>
      <c r="T334" s="238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9" t="s">
        <v>377</v>
      </c>
      <c r="AU334" s="239" t="s">
        <v>86</v>
      </c>
      <c r="AV334" s="13" t="s">
        <v>86</v>
      </c>
      <c r="AW334" s="13" t="s">
        <v>37</v>
      </c>
      <c r="AX334" s="13" t="s">
        <v>76</v>
      </c>
      <c r="AY334" s="239" t="s">
        <v>143</v>
      </c>
    </row>
    <row r="335" spans="1:51" s="13" customFormat="1" ht="12">
      <c r="A335" s="13"/>
      <c r="B335" s="229"/>
      <c r="C335" s="230"/>
      <c r="D335" s="212" t="s">
        <v>377</v>
      </c>
      <c r="E335" s="231" t="s">
        <v>21</v>
      </c>
      <c r="F335" s="232" t="s">
        <v>597</v>
      </c>
      <c r="G335" s="230"/>
      <c r="H335" s="233">
        <v>13.07</v>
      </c>
      <c r="I335" s="234"/>
      <c r="J335" s="230"/>
      <c r="K335" s="230"/>
      <c r="L335" s="235"/>
      <c r="M335" s="236"/>
      <c r="N335" s="237"/>
      <c r="O335" s="237"/>
      <c r="P335" s="237"/>
      <c r="Q335" s="237"/>
      <c r="R335" s="237"/>
      <c r="S335" s="237"/>
      <c r="T335" s="238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9" t="s">
        <v>377</v>
      </c>
      <c r="AU335" s="239" t="s">
        <v>86</v>
      </c>
      <c r="AV335" s="13" t="s">
        <v>86</v>
      </c>
      <c r="AW335" s="13" t="s">
        <v>37</v>
      </c>
      <c r="AX335" s="13" t="s">
        <v>76</v>
      </c>
      <c r="AY335" s="239" t="s">
        <v>143</v>
      </c>
    </row>
    <row r="336" spans="1:51" s="14" customFormat="1" ht="12">
      <c r="A336" s="14"/>
      <c r="B336" s="240"/>
      <c r="C336" s="241"/>
      <c r="D336" s="212" t="s">
        <v>377</v>
      </c>
      <c r="E336" s="242" t="s">
        <v>21</v>
      </c>
      <c r="F336" s="243" t="s">
        <v>379</v>
      </c>
      <c r="G336" s="241"/>
      <c r="H336" s="244">
        <v>26.62</v>
      </c>
      <c r="I336" s="245"/>
      <c r="J336" s="241"/>
      <c r="K336" s="241"/>
      <c r="L336" s="246"/>
      <c r="M336" s="247"/>
      <c r="N336" s="248"/>
      <c r="O336" s="248"/>
      <c r="P336" s="248"/>
      <c r="Q336" s="248"/>
      <c r="R336" s="248"/>
      <c r="S336" s="248"/>
      <c r="T336" s="249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50" t="s">
        <v>377</v>
      </c>
      <c r="AU336" s="250" t="s">
        <v>86</v>
      </c>
      <c r="AV336" s="14" t="s">
        <v>149</v>
      </c>
      <c r="AW336" s="14" t="s">
        <v>37</v>
      </c>
      <c r="AX336" s="14" t="s">
        <v>84</v>
      </c>
      <c r="AY336" s="250" t="s">
        <v>143</v>
      </c>
    </row>
    <row r="337" spans="1:65" s="2" customFormat="1" ht="12">
      <c r="A337" s="39"/>
      <c r="B337" s="40"/>
      <c r="C337" s="199" t="s">
        <v>598</v>
      </c>
      <c r="D337" s="199" t="s">
        <v>144</v>
      </c>
      <c r="E337" s="200" t="s">
        <v>599</v>
      </c>
      <c r="F337" s="201" t="s">
        <v>600</v>
      </c>
      <c r="G337" s="202" t="s">
        <v>388</v>
      </c>
      <c r="H337" s="203">
        <v>334.909</v>
      </c>
      <c r="I337" s="204"/>
      <c r="J337" s="205">
        <f>ROUND(I337*H337,2)</f>
        <v>0</v>
      </c>
      <c r="K337" s="201" t="s">
        <v>369</v>
      </c>
      <c r="L337" s="45"/>
      <c r="M337" s="206" t="s">
        <v>21</v>
      </c>
      <c r="N337" s="207" t="s">
        <v>47</v>
      </c>
      <c r="O337" s="85"/>
      <c r="P337" s="208">
        <f>O337*H337</f>
        <v>0</v>
      </c>
      <c r="Q337" s="208">
        <v>0</v>
      </c>
      <c r="R337" s="208">
        <f>Q337*H337</f>
        <v>0</v>
      </c>
      <c r="S337" s="208">
        <v>0.01</v>
      </c>
      <c r="T337" s="209">
        <f>S337*H337</f>
        <v>3.34909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10" t="s">
        <v>149</v>
      </c>
      <c r="AT337" s="210" t="s">
        <v>144</v>
      </c>
      <c r="AU337" s="210" t="s">
        <v>86</v>
      </c>
      <c r="AY337" s="18" t="s">
        <v>143</v>
      </c>
      <c r="BE337" s="211">
        <f>IF(N337="základní",J337,0)</f>
        <v>0</v>
      </c>
      <c r="BF337" s="211">
        <f>IF(N337="snížená",J337,0)</f>
        <v>0</v>
      </c>
      <c r="BG337" s="211">
        <f>IF(N337="zákl. přenesená",J337,0)</f>
        <v>0</v>
      </c>
      <c r="BH337" s="211">
        <f>IF(N337="sníž. přenesená",J337,0)</f>
        <v>0</v>
      </c>
      <c r="BI337" s="211">
        <f>IF(N337="nulová",J337,0)</f>
        <v>0</v>
      </c>
      <c r="BJ337" s="18" t="s">
        <v>84</v>
      </c>
      <c r="BK337" s="211">
        <f>ROUND(I337*H337,2)</f>
        <v>0</v>
      </c>
      <c r="BL337" s="18" t="s">
        <v>149</v>
      </c>
      <c r="BM337" s="210" t="s">
        <v>601</v>
      </c>
    </row>
    <row r="338" spans="1:51" s="13" customFormat="1" ht="12">
      <c r="A338" s="13"/>
      <c r="B338" s="229"/>
      <c r="C338" s="230"/>
      <c r="D338" s="212" t="s">
        <v>377</v>
      </c>
      <c r="E338" s="231" t="s">
        <v>21</v>
      </c>
      <c r="F338" s="232" t="s">
        <v>602</v>
      </c>
      <c r="G338" s="230"/>
      <c r="H338" s="233">
        <v>201.545</v>
      </c>
      <c r="I338" s="234"/>
      <c r="J338" s="230"/>
      <c r="K338" s="230"/>
      <c r="L338" s="235"/>
      <c r="M338" s="236"/>
      <c r="N338" s="237"/>
      <c r="O338" s="237"/>
      <c r="P338" s="237"/>
      <c r="Q338" s="237"/>
      <c r="R338" s="237"/>
      <c r="S338" s="237"/>
      <c r="T338" s="238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9" t="s">
        <v>377</v>
      </c>
      <c r="AU338" s="239" t="s">
        <v>86</v>
      </c>
      <c r="AV338" s="13" t="s">
        <v>86</v>
      </c>
      <c r="AW338" s="13" t="s">
        <v>37</v>
      </c>
      <c r="AX338" s="13" t="s">
        <v>76</v>
      </c>
      <c r="AY338" s="239" t="s">
        <v>143</v>
      </c>
    </row>
    <row r="339" spans="1:51" s="13" customFormat="1" ht="12">
      <c r="A339" s="13"/>
      <c r="B339" s="229"/>
      <c r="C339" s="230"/>
      <c r="D339" s="212" t="s">
        <v>377</v>
      </c>
      <c r="E339" s="231" t="s">
        <v>21</v>
      </c>
      <c r="F339" s="232" t="s">
        <v>603</v>
      </c>
      <c r="G339" s="230"/>
      <c r="H339" s="233">
        <v>133.364</v>
      </c>
      <c r="I339" s="234"/>
      <c r="J339" s="230"/>
      <c r="K339" s="230"/>
      <c r="L339" s="235"/>
      <c r="M339" s="236"/>
      <c r="N339" s="237"/>
      <c r="O339" s="237"/>
      <c r="P339" s="237"/>
      <c r="Q339" s="237"/>
      <c r="R339" s="237"/>
      <c r="S339" s="237"/>
      <c r="T339" s="238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9" t="s">
        <v>377</v>
      </c>
      <c r="AU339" s="239" t="s">
        <v>86</v>
      </c>
      <c r="AV339" s="13" t="s">
        <v>86</v>
      </c>
      <c r="AW339" s="13" t="s">
        <v>37</v>
      </c>
      <c r="AX339" s="13" t="s">
        <v>76</v>
      </c>
      <c r="AY339" s="239" t="s">
        <v>143</v>
      </c>
    </row>
    <row r="340" spans="1:51" s="14" customFormat="1" ht="12">
      <c r="A340" s="14"/>
      <c r="B340" s="240"/>
      <c r="C340" s="241"/>
      <c r="D340" s="212" t="s">
        <v>377</v>
      </c>
      <c r="E340" s="242" t="s">
        <v>21</v>
      </c>
      <c r="F340" s="243" t="s">
        <v>379</v>
      </c>
      <c r="G340" s="241"/>
      <c r="H340" s="244">
        <v>334.909</v>
      </c>
      <c r="I340" s="245"/>
      <c r="J340" s="241"/>
      <c r="K340" s="241"/>
      <c r="L340" s="246"/>
      <c r="M340" s="247"/>
      <c r="N340" s="248"/>
      <c r="O340" s="248"/>
      <c r="P340" s="248"/>
      <c r="Q340" s="248"/>
      <c r="R340" s="248"/>
      <c r="S340" s="248"/>
      <c r="T340" s="249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50" t="s">
        <v>377</v>
      </c>
      <c r="AU340" s="250" t="s">
        <v>86</v>
      </c>
      <c r="AV340" s="14" t="s">
        <v>149</v>
      </c>
      <c r="AW340" s="14" t="s">
        <v>37</v>
      </c>
      <c r="AX340" s="14" t="s">
        <v>84</v>
      </c>
      <c r="AY340" s="250" t="s">
        <v>143</v>
      </c>
    </row>
    <row r="341" spans="1:65" s="2" customFormat="1" ht="12">
      <c r="A341" s="39"/>
      <c r="B341" s="40"/>
      <c r="C341" s="199" t="s">
        <v>604</v>
      </c>
      <c r="D341" s="199" t="s">
        <v>144</v>
      </c>
      <c r="E341" s="200" t="s">
        <v>605</v>
      </c>
      <c r="F341" s="201" t="s">
        <v>606</v>
      </c>
      <c r="G341" s="202" t="s">
        <v>388</v>
      </c>
      <c r="H341" s="203">
        <v>40.655</v>
      </c>
      <c r="I341" s="204"/>
      <c r="J341" s="205">
        <f>ROUND(I341*H341,2)</f>
        <v>0</v>
      </c>
      <c r="K341" s="201" t="s">
        <v>369</v>
      </c>
      <c r="L341" s="45"/>
      <c r="M341" s="206" t="s">
        <v>21</v>
      </c>
      <c r="N341" s="207" t="s">
        <v>47</v>
      </c>
      <c r="O341" s="85"/>
      <c r="P341" s="208">
        <f>O341*H341</f>
        <v>0</v>
      </c>
      <c r="Q341" s="208">
        <v>0</v>
      </c>
      <c r="R341" s="208">
        <f>Q341*H341</f>
        <v>0</v>
      </c>
      <c r="S341" s="208">
        <v>0.068</v>
      </c>
      <c r="T341" s="209">
        <f>S341*H341</f>
        <v>2.76454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10" t="s">
        <v>149</v>
      </c>
      <c r="AT341" s="210" t="s">
        <v>144</v>
      </c>
      <c r="AU341" s="210" t="s">
        <v>86</v>
      </c>
      <c r="AY341" s="18" t="s">
        <v>143</v>
      </c>
      <c r="BE341" s="211">
        <f>IF(N341="základní",J341,0)</f>
        <v>0</v>
      </c>
      <c r="BF341" s="211">
        <f>IF(N341="snížená",J341,0)</f>
        <v>0</v>
      </c>
      <c r="BG341" s="211">
        <f>IF(N341="zákl. přenesená",J341,0)</f>
        <v>0</v>
      </c>
      <c r="BH341" s="211">
        <f>IF(N341="sníž. přenesená",J341,0)</f>
        <v>0</v>
      </c>
      <c r="BI341" s="211">
        <f>IF(N341="nulová",J341,0)</f>
        <v>0</v>
      </c>
      <c r="BJ341" s="18" t="s">
        <v>84</v>
      </c>
      <c r="BK341" s="211">
        <f>ROUND(I341*H341,2)</f>
        <v>0</v>
      </c>
      <c r="BL341" s="18" t="s">
        <v>149</v>
      </c>
      <c r="BM341" s="210" t="s">
        <v>607</v>
      </c>
    </row>
    <row r="342" spans="1:51" s="13" customFormat="1" ht="12">
      <c r="A342" s="13"/>
      <c r="B342" s="229"/>
      <c r="C342" s="230"/>
      <c r="D342" s="212" t="s">
        <v>377</v>
      </c>
      <c r="E342" s="231" t="s">
        <v>21</v>
      </c>
      <c r="F342" s="232" t="s">
        <v>608</v>
      </c>
      <c r="G342" s="230"/>
      <c r="H342" s="233">
        <v>4.29</v>
      </c>
      <c r="I342" s="234"/>
      <c r="J342" s="230"/>
      <c r="K342" s="230"/>
      <c r="L342" s="235"/>
      <c r="M342" s="236"/>
      <c r="N342" s="237"/>
      <c r="O342" s="237"/>
      <c r="P342" s="237"/>
      <c r="Q342" s="237"/>
      <c r="R342" s="237"/>
      <c r="S342" s="237"/>
      <c r="T342" s="238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39" t="s">
        <v>377</v>
      </c>
      <c r="AU342" s="239" t="s">
        <v>86</v>
      </c>
      <c r="AV342" s="13" t="s">
        <v>86</v>
      </c>
      <c r="AW342" s="13" t="s">
        <v>37</v>
      </c>
      <c r="AX342" s="13" t="s">
        <v>76</v>
      </c>
      <c r="AY342" s="239" t="s">
        <v>143</v>
      </c>
    </row>
    <row r="343" spans="1:51" s="13" customFormat="1" ht="12">
      <c r="A343" s="13"/>
      <c r="B343" s="229"/>
      <c r="C343" s="230"/>
      <c r="D343" s="212" t="s">
        <v>377</v>
      </c>
      <c r="E343" s="231" t="s">
        <v>21</v>
      </c>
      <c r="F343" s="232" t="s">
        <v>609</v>
      </c>
      <c r="G343" s="230"/>
      <c r="H343" s="233">
        <v>11.78</v>
      </c>
      <c r="I343" s="234"/>
      <c r="J343" s="230"/>
      <c r="K343" s="230"/>
      <c r="L343" s="235"/>
      <c r="M343" s="236"/>
      <c r="N343" s="237"/>
      <c r="O343" s="237"/>
      <c r="P343" s="237"/>
      <c r="Q343" s="237"/>
      <c r="R343" s="237"/>
      <c r="S343" s="237"/>
      <c r="T343" s="238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9" t="s">
        <v>377</v>
      </c>
      <c r="AU343" s="239" t="s">
        <v>86</v>
      </c>
      <c r="AV343" s="13" t="s">
        <v>86</v>
      </c>
      <c r="AW343" s="13" t="s">
        <v>37</v>
      </c>
      <c r="AX343" s="13" t="s">
        <v>76</v>
      </c>
      <c r="AY343" s="239" t="s">
        <v>143</v>
      </c>
    </row>
    <row r="344" spans="1:51" s="13" customFormat="1" ht="12">
      <c r="A344" s="13"/>
      <c r="B344" s="229"/>
      <c r="C344" s="230"/>
      <c r="D344" s="212" t="s">
        <v>377</v>
      </c>
      <c r="E344" s="231" t="s">
        <v>21</v>
      </c>
      <c r="F344" s="232" t="s">
        <v>610</v>
      </c>
      <c r="G344" s="230"/>
      <c r="H344" s="233">
        <v>4.81</v>
      </c>
      <c r="I344" s="234"/>
      <c r="J344" s="230"/>
      <c r="K344" s="230"/>
      <c r="L344" s="235"/>
      <c r="M344" s="236"/>
      <c r="N344" s="237"/>
      <c r="O344" s="237"/>
      <c r="P344" s="237"/>
      <c r="Q344" s="237"/>
      <c r="R344" s="237"/>
      <c r="S344" s="237"/>
      <c r="T344" s="238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9" t="s">
        <v>377</v>
      </c>
      <c r="AU344" s="239" t="s">
        <v>86</v>
      </c>
      <c r="AV344" s="13" t="s">
        <v>86</v>
      </c>
      <c r="AW344" s="13" t="s">
        <v>37</v>
      </c>
      <c r="AX344" s="13" t="s">
        <v>76</v>
      </c>
      <c r="AY344" s="239" t="s">
        <v>143</v>
      </c>
    </row>
    <row r="345" spans="1:51" s="13" customFormat="1" ht="12">
      <c r="A345" s="13"/>
      <c r="B345" s="229"/>
      <c r="C345" s="230"/>
      <c r="D345" s="212" t="s">
        <v>377</v>
      </c>
      <c r="E345" s="231" t="s">
        <v>21</v>
      </c>
      <c r="F345" s="232" t="s">
        <v>611</v>
      </c>
      <c r="G345" s="230"/>
      <c r="H345" s="233">
        <v>7.995</v>
      </c>
      <c r="I345" s="234"/>
      <c r="J345" s="230"/>
      <c r="K345" s="230"/>
      <c r="L345" s="235"/>
      <c r="M345" s="236"/>
      <c r="N345" s="237"/>
      <c r="O345" s="237"/>
      <c r="P345" s="237"/>
      <c r="Q345" s="237"/>
      <c r="R345" s="237"/>
      <c r="S345" s="237"/>
      <c r="T345" s="238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9" t="s">
        <v>377</v>
      </c>
      <c r="AU345" s="239" t="s">
        <v>86</v>
      </c>
      <c r="AV345" s="13" t="s">
        <v>86</v>
      </c>
      <c r="AW345" s="13" t="s">
        <v>37</v>
      </c>
      <c r="AX345" s="13" t="s">
        <v>76</v>
      </c>
      <c r="AY345" s="239" t="s">
        <v>143</v>
      </c>
    </row>
    <row r="346" spans="1:51" s="13" customFormat="1" ht="12">
      <c r="A346" s="13"/>
      <c r="B346" s="229"/>
      <c r="C346" s="230"/>
      <c r="D346" s="212" t="s">
        <v>377</v>
      </c>
      <c r="E346" s="231" t="s">
        <v>21</v>
      </c>
      <c r="F346" s="232" t="s">
        <v>612</v>
      </c>
      <c r="G346" s="230"/>
      <c r="H346" s="233">
        <v>11.78</v>
      </c>
      <c r="I346" s="234"/>
      <c r="J346" s="230"/>
      <c r="K346" s="230"/>
      <c r="L346" s="235"/>
      <c r="M346" s="236"/>
      <c r="N346" s="237"/>
      <c r="O346" s="237"/>
      <c r="P346" s="237"/>
      <c r="Q346" s="237"/>
      <c r="R346" s="237"/>
      <c r="S346" s="237"/>
      <c r="T346" s="238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39" t="s">
        <v>377</v>
      </c>
      <c r="AU346" s="239" t="s">
        <v>86</v>
      </c>
      <c r="AV346" s="13" t="s">
        <v>86</v>
      </c>
      <c r="AW346" s="13" t="s">
        <v>37</v>
      </c>
      <c r="AX346" s="13" t="s">
        <v>76</v>
      </c>
      <c r="AY346" s="239" t="s">
        <v>143</v>
      </c>
    </row>
    <row r="347" spans="1:51" s="14" customFormat="1" ht="12">
      <c r="A347" s="14"/>
      <c r="B347" s="240"/>
      <c r="C347" s="241"/>
      <c r="D347" s="212" t="s">
        <v>377</v>
      </c>
      <c r="E347" s="242" t="s">
        <v>21</v>
      </c>
      <c r="F347" s="243" t="s">
        <v>379</v>
      </c>
      <c r="G347" s="241"/>
      <c r="H347" s="244">
        <v>40.655</v>
      </c>
      <c r="I347" s="245"/>
      <c r="J347" s="241"/>
      <c r="K347" s="241"/>
      <c r="L347" s="246"/>
      <c r="M347" s="247"/>
      <c r="N347" s="248"/>
      <c r="O347" s="248"/>
      <c r="P347" s="248"/>
      <c r="Q347" s="248"/>
      <c r="R347" s="248"/>
      <c r="S347" s="248"/>
      <c r="T347" s="249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50" t="s">
        <v>377</v>
      </c>
      <c r="AU347" s="250" t="s">
        <v>86</v>
      </c>
      <c r="AV347" s="14" t="s">
        <v>149</v>
      </c>
      <c r="AW347" s="14" t="s">
        <v>37</v>
      </c>
      <c r="AX347" s="14" t="s">
        <v>84</v>
      </c>
      <c r="AY347" s="250" t="s">
        <v>143</v>
      </c>
    </row>
    <row r="348" spans="1:63" s="12" customFormat="1" ht="22.8" customHeight="1">
      <c r="A348" s="12"/>
      <c r="B348" s="185"/>
      <c r="C348" s="186"/>
      <c r="D348" s="187" t="s">
        <v>75</v>
      </c>
      <c r="E348" s="217" t="s">
        <v>613</v>
      </c>
      <c r="F348" s="217" t="s">
        <v>614</v>
      </c>
      <c r="G348" s="186"/>
      <c r="H348" s="186"/>
      <c r="I348" s="189"/>
      <c r="J348" s="218">
        <f>BK348</f>
        <v>0</v>
      </c>
      <c r="K348" s="186"/>
      <c r="L348" s="191"/>
      <c r="M348" s="192"/>
      <c r="N348" s="193"/>
      <c r="O348" s="193"/>
      <c r="P348" s="194">
        <f>SUM(P349:P353)</f>
        <v>0</v>
      </c>
      <c r="Q348" s="193"/>
      <c r="R348" s="194">
        <f>SUM(R349:R353)</f>
        <v>0</v>
      </c>
      <c r="S348" s="193"/>
      <c r="T348" s="195">
        <f>SUM(T349:T353)</f>
        <v>0</v>
      </c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R348" s="196" t="s">
        <v>84</v>
      </c>
      <c r="AT348" s="197" t="s">
        <v>75</v>
      </c>
      <c r="AU348" s="197" t="s">
        <v>84</v>
      </c>
      <c r="AY348" s="196" t="s">
        <v>143</v>
      </c>
      <c r="BK348" s="198">
        <f>SUM(BK349:BK353)</f>
        <v>0</v>
      </c>
    </row>
    <row r="349" spans="1:65" s="2" customFormat="1" ht="12">
      <c r="A349" s="39"/>
      <c r="B349" s="40"/>
      <c r="C349" s="199" t="s">
        <v>615</v>
      </c>
      <c r="D349" s="199" t="s">
        <v>144</v>
      </c>
      <c r="E349" s="200" t="s">
        <v>616</v>
      </c>
      <c r="F349" s="201" t="s">
        <v>617</v>
      </c>
      <c r="G349" s="202" t="s">
        <v>368</v>
      </c>
      <c r="H349" s="203">
        <v>14.688</v>
      </c>
      <c r="I349" s="204"/>
      <c r="J349" s="205">
        <f>ROUND(I349*H349,2)</f>
        <v>0</v>
      </c>
      <c r="K349" s="201" t="s">
        <v>369</v>
      </c>
      <c r="L349" s="45"/>
      <c r="M349" s="206" t="s">
        <v>21</v>
      </c>
      <c r="N349" s="207" t="s">
        <v>47</v>
      </c>
      <c r="O349" s="85"/>
      <c r="P349" s="208">
        <f>O349*H349</f>
        <v>0</v>
      </c>
      <c r="Q349" s="208">
        <v>0</v>
      </c>
      <c r="R349" s="208">
        <f>Q349*H349</f>
        <v>0</v>
      </c>
      <c r="S349" s="208">
        <v>0</v>
      </c>
      <c r="T349" s="209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10" t="s">
        <v>149</v>
      </c>
      <c r="AT349" s="210" t="s">
        <v>144</v>
      </c>
      <c r="AU349" s="210" t="s">
        <v>86</v>
      </c>
      <c r="AY349" s="18" t="s">
        <v>143</v>
      </c>
      <c r="BE349" s="211">
        <f>IF(N349="základní",J349,0)</f>
        <v>0</v>
      </c>
      <c r="BF349" s="211">
        <f>IF(N349="snížená",J349,0)</f>
        <v>0</v>
      </c>
      <c r="BG349" s="211">
        <f>IF(N349="zákl. přenesená",J349,0)</f>
        <v>0</v>
      </c>
      <c r="BH349" s="211">
        <f>IF(N349="sníž. přenesená",J349,0)</f>
        <v>0</v>
      </c>
      <c r="BI349" s="211">
        <f>IF(N349="nulová",J349,0)</f>
        <v>0</v>
      </c>
      <c r="BJ349" s="18" t="s">
        <v>84</v>
      </c>
      <c r="BK349" s="211">
        <f>ROUND(I349*H349,2)</f>
        <v>0</v>
      </c>
      <c r="BL349" s="18" t="s">
        <v>149</v>
      </c>
      <c r="BM349" s="210" t="s">
        <v>618</v>
      </c>
    </row>
    <row r="350" spans="1:65" s="2" customFormat="1" ht="21.75" customHeight="1">
      <c r="A350" s="39"/>
      <c r="B350" s="40"/>
      <c r="C350" s="199" t="s">
        <v>619</v>
      </c>
      <c r="D350" s="199" t="s">
        <v>144</v>
      </c>
      <c r="E350" s="200" t="s">
        <v>620</v>
      </c>
      <c r="F350" s="201" t="s">
        <v>621</v>
      </c>
      <c r="G350" s="202" t="s">
        <v>368</v>
      </c>
      <c r="H350" s="203">
        <v>14.688</v>
      </c>
      <c r="I350" s="204"/>
      <c r="J350" s="205">
        <f>ROUND(I350*H350,2)</f>
        <v>0</v>
      </c>
      <c r="K350" s="201" t="s">
        <v>369</v>
      </c>
      <c r="L350" s="45"/>
      <c r="M350" s="206" t="s">
        <v>21</v>
      </c>
      <c r="N350" s="207" t="s">
        <v>47</v>
      </c>
      <c r="O350" s="85"/>
      <c r="P350" s="208">
        <f>O350*H350</f>
        <v>0</v>
      </c>
      <c r="Q350" s="208">
        <v>0</v>
      </c>
      <c r="R350" s="208">
        <f>Q350*H350</f>
        <v>0</v>
      </c>
      <c r="S350" s="208">
        <v>0</v>
      </c>
      <c r="T350" s="209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10" t="s">
        <v>149</v>
      </c>
      <c r="AT350" s="210" t="s">
        <v>144</v>
      </c>
      <c r="AU350" s="210" t="s">
        <v>86</v>
      </c>
      <c r="AY350" s="18" t="s">
        <v>143</v>
      </c>
      <c r="BE350" s="211">
        <f>IF(N350="základní",J350,0)</f>
        <v>0</v>
      </c>
      <c r="BF350" s="211">
        <f>IF(N350="snížená",J350,0)</f>
        <v>0</v>
      </c>
      <c r="BG350" s="211">
        <f>IF(N350="zákl. přenesená",J350,0)</f>
        <v>0</v>
      </c>
      <c r="BH350" s="211">
        <f>IF(N350="sníž. přenesená",J350,0)</f>
        <v>0</v>
      </c>
      <c r="BI350" s="211">
        <f>IF(N350="nulová",J350,0)</f>
        <v>0</v>
      </c>
      <c r="BJ350" s="18" t="s">
        <v>84</v>
      </c>
      <c r="BK350" s="211">
        <f>ROUND(I350*H350,2)</f>
        <v>0</v>
      </c>
      <c r="BL350" s="18" t="s">
        <v>149</v>
      </c>
      <c r="BM350" s="210" t="s">
        <v>622</v>
      </c>
    </row>
    <row r="351" spans="1:65" s="2" customFormat="1" ht="12">
      <c r="A351" s="39"/>
      <c r="B351" s="40"/>
      <c r="C351" s="199" t="s">
        <v>623</v>
      </c>
      <c r="D351" s="199" t="s">
        <v>144</v>
      </c>
      <c r="E351" s="200" t="s">
        <v>624</v>
      </c>
      <c r="F351" s="201" t="s">
        <v>625</v>
      </c>
      <c r="G351" s="202" t="s">
        <v>368</v>
      </c>
      <c r="H351" s="203">
        <v>293.76</v>
      </c>
      <c r="I351" s="204"/>
      <c r="J351" s="205">
        <f>ROUND(I351*H351,2)</f>
        <v>0</v>
      </c>
      <c r="K351" s="201" t="s">
        <v>369</v>
      </c>
      <c r="L351" s="45"/>
      <c r="M351" s="206" t="s">
        <v>21</v>
      </c>
      <c r="N351" s="207" t="s">
        <v>47</v>
      </c>
      <c r="O351" s="85"/>
      <c r="P351" s="208">
        <f>O351*H351</f>
        <v>0</v>
      </c>
      <c r="Q351" s="208">
        <v>0</v>
      </c>
      <c r="R351" s="208">
        <f>Q351*H351</f>
        <v>0</v>
      </c>
      <c r="S351" s="208">
        <v>0</v>
      </c>
      <c r="T351" s="209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10" t="s">
        <v>149</v>
      </c>
      <c r="AT351" s="210" t="s">
        <v>144</v>
      </c>
      <c r="AU351" s="210" t="s">
        <v>86</v>
      </c>
      <c r="AY351" s="18" t="s">
        <v>143</v>
      </c>
      <c r="BE351" s="211">
        <f>IF(N351="základní",J351,0)</f>
        <v>0</v>
      </c>
      <c r="BF351" s="211">
        <f>IF(N351="snížená",J351,0)</f>
        <v>0</v>
      </c>
      <c r="BG351" s="211">
        <f>IF(N351="zákl. přenesená",J351,0)</f>
        <v>0</v>
      </c>
      <c r="BH351" s="211">
        <f>IF(N351="sníž. přenesená",J351,0)</f>
        <v>0</v>
      </c>
      <c r="BI351" s="211">
        <f>IF(N351="nulová",J351,0)</f>
        <v>0</v>
      </c>
      <c r="BJ351" s="18" t="s">
        <v>84</v>
      </c>
      <c r="BK351" s="211">
        <f>ROUND(I351*H351,2)</f>
        <v>0</v>
      </c>
      <c r="BL351" s="18" t="s">
        <v>149</v>
      </c>
      <c r="BM351" s="210" t="s">
        <v>626</v>
      </c>
    </row>
    <row r="352" spans="1:51" s="13" customFormat="1" ht="12">
      <c r="A352" s="13"/>
      <c r="B352" s="229"/>
      <c r="C352" s="230"/>
      <c r="D352" s="212" t="s">
        <v>377</v>
      </c>
      <c r="E352" s="230"/>
      <c r="F352" s="232" t="s">
        <v>627</v>
      </c>
      <c r="G352" s="230"/>
      <c r="H352" s="233">
        <v>293.76</v>
      </c>
      <c r="I352" s="234"/>
      <c r="J352" s="230"/>
      <c r="K352" s="230"/>
      <c r="L352" s="235"/>
      <c r="M352" s="236"/>
      <c r="N352" s="237"/>
      <c r="O352" s="237"/>
      <c r="P352" s="237"/>
      <c r="Q352" s="237"/>
      <c r="R352" s="237"/>
      <c r="S352" s="237"/>
      <c r="T352" s="238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9" t="s">
        <v>377</v>
      </c>
      <c r="AU352" s="239" t="s">
        <v>86</v>
      </c>
      <c r="AV352" s="13" t="s">
        <v>86</v>
      </c>
      <c r="AW352" s="13" t="s">
        <v>4</v>
      </c>
      <c r="AX352" s="13" t="s">
        <v>84</v>
      </c>
      <c r="AY352" s="239" t="s">
        <v>143</v>
      </c>
    </row>
    <row r="353" spans="1:65" s="2" customFormat="1" ht="12">
      <c r="A353" s="39"/>
      <c r="B353" s="40"/>
      <c r="C353" s="199" t="s">
        <v>628</v>
      </c>
      <c r="D353" s="199" t="s">
        <v>144</v>
      </c>
      <c r="E353" s="200" t="s">
        <v>629</v>
      </c>
      <c r="F353" s="201" t="s">
        <v>630</v>
      </c>
      <c r="G353" s="202" t="s">
        <v>368</v>
      </c>
      <c r="H353" s="203">
        <v>14.688</v>
      </c>
      <c r="I353" s="204"/>
      <c r="J353" s="205">
        <f>ROUND(I353*H353,2)</f>
        <v>0</v>
      </c>
      <c r="K353" s="201" t="s">
        <v>369</v>
      </c>
      <c r="L353" s="45"/>
      <c r="M353" s="206" t="s">
        <v>21</v>
      </c>
      <c r="N353" s="207" t="s">
        <v>47</v>
      </c>
      <c r="O353" s="85"/>
      <c r="P353" s="208">
        <f>O353*H353</f>
        <v>0</v>
      </c>
      <c r="Q353" s="208">
        <v>0</v>
      </c>
      <c r="R353" s="208">
        <f>Q353*H353</f>
        <v>0</v>
      </c>
      <c r="S353" s="208">
        <v>0</v>
      </c>
      <c r="T353" s="209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10" t="s">
        <v>149</v>
      </c>
      <c r="AT353" s="210" t="s">
        <v>144</v>
      </c>
      <c r="AU353" s="210" t="s">
        <v>86</v>
      </c>
      <c r="AY353" s="18" t="s">
        <v>143</v>
      </c>
      <c r="BE353" s="211">
        <f>IF(N353="základní",J353,0)</f>
        <v>0</v>
      </c>
      <c r="BF353" s="211">
        <f>IF(N353="snížená",J353,0)</f>
        <v>0</v>
      </c>
      <c r="BG353" s="211">
        <f>IF(N353="zákl. přenesená",J353,0)</f>
        <v>0</v>
      </c>
      <c r="BH353" s="211">
        <f>IF(N353="sníž. přenesená",J353,0)</f>
        <v>0</v>
      </c>
      <c r="BI353" s="211">
        <f>IF(N353="nulová",J353,0)</f>
        <v>0</v>
      </c>
      <c r="BJ353" s="18" t="s">
        <v>84</v>
      </c>
      <c r="BK353" s="211">
        <f>ROUND(I353*H353,2)</f>
        <v>0</v>
      </c>
      <c r="BL353" s="18" t="s">
        <v>149</v>
      </c>
      <c r="BM353" s="210" t="s">
        <v>631</v>
      </c>
    </row>
    <row r="354" spans="1:63" s="12" customFormat="1" ht="22.8" customHeight="1">
      <c r="A354" s="12"/>
      <c r="B354" s="185"/>
      <c r="C354" s="186"/>
      <c r="D354" s="187" t="s">
        <v>75</v>
      </c>
      <c r="E354" s="217" t="s">
        <v>632</v>
      </c>
      <c r="F354" s="217" t="s">
        <v>633</v>
      </c>
      <c r="G354" s="186"/>
      <c r="H354" s="186"/>
      <c r="I354" s="189"/>
      <c r="J354" s="218">
        <f>BK354</f>
        <v>0</v>
      </c>
      <c r="K354" s="186"/>
      <c r="L354" s="191"/>
      <c r="M354" s="192"/>
      <c r="N354" s="193"/>
      <c r="O354" s="193"/>
      <c r="P354" s="194">
        <f>P355</f>
        <v>0</v>
      </c>
      <c r="Q354" s="193"/>
      <c r="R354" s="194">
        <f>R355</f>
        <v>0</v>
      </c>
      <c r="S354" s="193"/>
      <c r="T354" s="195">
        <f>T355</f>
        <v>0</v>
      </c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R354" s="196" t="s">
        <v>84</v>
      </c>
      <c r="AT354" s="197" t="s">
        <v>75</v>
      </c>
      <c r="AU354" s="197" t="s">
        <v>84</v>
      </c>
      <c r="AY354" s="196" t="s">
        <v>143</v>
      </c>
      <c r="BK354" s="198">
        <f>BK355</f>
        <v>0</v>
      </c>
    </row>
    <row r="355" spans="1:65" s="2" customFormat="1" ht="33" customHeight="1">
      <c r="A355" s="39"/>
      <c r="B355" s="40"/>
      <c r="C355" s="199" t="s">
        <v>634</v>
      </c>
      <c r="D355" s="199" t="s">
        <v>144</v>
      </c>
      <c r="E355" s="200" t="s">
        <v>635</v>
      </c>
      <c r="F355" s="201" t="s">
        <v>636</v>
      </c>
      <c r="G355" s="202" t="s">
        <v>368</v>
      </c>
      <c r="H355" s="203">
        <v>15.992</v>
      </c>
      <c r="I355" s="204"/>
      <c r="J355" s="205">
        <f>ROUND(I355*H355,2)</f>
        <v>0</v>
      </c>
      <c r="K355" s="201" t="s">
        <v>369</v>
      </c>
      <c r="L355" s="45"/>
      <c r="M355" s="206" t="s">
        <v>21</v>
      </c>
      <c r="N355" s="207" t="s">
        <v>47</v>
      </c>
      <c r="O355" s="85"/>
      <c r="P355" s="208">
        <f>O355*H355</f>
        <v>0</v>
      </c>
      <c r="Q355" s="208">
        <v>0</v>
      </c>
      <c r="R355" s="208">
        <f>Q355*H355</f>
        <v>0</v>
      </c>
      <c r="S355" s="208">
        <v>0</v>
      </c>
      <c r="T355" s="209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10" t="s">
        <v>149</v>
      </c>
      <c r="AT355" s="210" t="s">
        <v>144</v>
      </c>
      <c r="AU355" s="210" t="s">
        <v>86</v>
      </c>
      <c r="AY355" s="18" t="s">
        <v>143</v>
      </c>
      <c r="BE355" s="211">
        <f>IF(N355="základní",J355,0)</f>
        <v>0</v>
      </c>
      <c r="BF355" s="211">
        <f>IF(N355="snížená",J355,0)</f>
        <v>0</v>
      </c>
      <c r="BG355" s="211">
        <f>IF(N355="zákl. přenesená",J355,0)</f>
        <v>0</v>
      </c>
      <c r="BH355" s="211">
        <f>IF(N355="sníž. přenesená",J355,0)</f>
        <v>0</v>
      </c>
      <c r="BI355" s="211">
        <f>IF(N355="nulová",J355,0)</f>
        <v>0</v>
      </c>
      <c r="BJ355" s="18" t="s">
        <v>84</v>
      </c>
      <c r="BK355" s="211">
        <f>ROUND(I355*H355,2)</f>
        <v>0</v>
      </c>
      <c r="BL355" s="18" t="s">
        <v>149</v>
      </c>
      <c r="BM355" s="210" t="s">
        <v>637</v>
      </c>
    </row>
    <row r="356" spans="1:63" s="12" customFormat="1" ht="25.9" customHeight="1">
      <c r="A356" s="12"/>
      <c r="B356" s="185"/>
      <c r="C356" s="186"/>
      <c r="D356" s="187" t="s">
        <v>75</v>
      </c>
      <c r="E356" s="188" t="s">
        <v>638</v>
      </c>
      <c r="F356" s="188" t="s">
        <v>639</v>
      </c>
      <c r="G356" s="186"/>
      <c r="H356" s="186"/>
      <c r="I356" s="189"/>
      <c r="J356" s="190">
        <f>BK356</f>
        <v>0</v>
      </c>
      <c r="K356" s="186"/>
      <c r="L356" s="191"/>
      <c r="M356" s="192"/>
      <c r="N356" s="193"/>
      <c r="O356" s="193"/>
      <c r="P356" s="194">
        <f>P357+P366+P394+P439+P486+P489+P499+P508+P516+P523+P541+P568+P586+P589</f>
        <v>0</v>
      </c>
      <c r="Q356" s="193"/>
      <c r="R356" s="194">
        <f>R357+R366+R394+R439+R486+R489+R499+R508+R516+R523+R541+R568+R586+R589</f>
        <v>7.247188719999999</v>
      </c>
      <c r="S356" s="193"/>
      <c r="T356" s="195">
        <f>T357+T366+T394+T439+T486+T489+T499+T508+T516+T523+T541+T568+T586+T589</f>
        <v>2.7017054899999997</v>
      </c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R356" s="196" t="s">
        <v>86</v>
      </c>
      <c r="AT356" s="197" t="s">
        <v>75</v>
      </c>
      <c r="AU356" s="197" t="s">
        <v>76</v>
      </c>
      <c r="AY356" s="196" t="s">
        <v>143</v>
      </c>
      <c r="BK356" s="198">
        <f>BK357+BK366+BK394+BK439+BK486+BK489+BK499+BK508+BK516+BK523+BK541+BK568+BK586+BK589</f>
        <v>0</v>
      </c>
    </row>
    <row r="357" spans="1:63" s="12" customFormat="1" ht="22.8" customHeight="1">
      <c r="A357" s="12"/>
      <c r="B357" s="185"/>
      <c r="C357" s="186"/>
      <c r="D357" s="187" t="s">
        <v>75</v>
      </c>
      <c r="E357" s="217" t="s">
        <v>640</v>
      </c>
      <c r="F357" s="217" t="s">
        <v>641</v>
      </c>
      <c r="G357" s="186"/>
      <c r="H357" s="186"/>
      <c r="I357" s="189"/>
      <c r="J357" s="218">
        <f>BK357</f>
        <v>0</v>
      </c>
      <c r="K357" s="186"/>
      <c r="L357" s="191"/>
      <c r="M357" s="192"/>
      <c r="N357" s="193"/>
      <c r="O357" s="193"/>
      <c r="P357" s="194">
        <f>SUM(P358:P365)</f>
        <v>0</v>
      </c>
      <c r="Q357" s="193"/>
      <c r="R357" s="194">
        <f>SUM(R358:R365)</f>
        <v>0.03412760000000001</v>
      </c>
      <c r="S357" s="193"/>
      <c r="T357" s="195">
        <f>SUM(T358:T365)</f>
        <v>0</v>
      </c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R357" s="196" t="s">
        <v>86</v>
      </c>
      <c r="AT357" s="197" t="s">
        <v>75</v>
      </c>
      <c r="AU357" s="197" t="s">
        <v>84</v>
      </c>
      <c r="AY357" s="196" t="s">
        <v>143</v>
      </c>
      <c r="BK357" s="198">
        <f>SUM(BK358:BK365)</f>
        <v>0</v>
      </c>
    </row>
    <row r="358" spans="1:65" s="2" customFormat="1" ht="21.75" customHeight="1">
      <c r="A358" s="39"/>
      <c r="B358" s="40"/>
      <c r="C358" s="199" t="s">
        <v>642</v>
      </c>
      <c r="D358" s="199" t="s">
        <v>144</v>
      </c>
      <c r="E358" s="200" t="s">
        <v>643</v>
      </c>
      <c r="F358" s="201" t="s">
        <v>644</v>
      </c>
      <c r="G358" s="202" t="s">
        <v>388</v>
      </c>
      <c r="H358" s="203">
        <v>4.8</v>
      </c>
      <c r="I358" s="204"/>
      <c r="J358" s="205">
        <f>ROUND(I358*H358,2)</f>
        <v>0</v>
      </c>
      <c r="K358" s="201" t="s">
        <v>369</v>
      </c>
      <c r="L358" s="45"/>
      <c r="M358" s="206" t="s">
        <v>21</v>
      </c>
      <c r="N358" s="207" t="s">
        <v>47</v>
      </c>
      <c r="O358" s="85"/>
      <c r="P358" s="208">
        <f>O358*H358</f>
        <v>0</v>
      </c>
      <c r="Q358" s="208">
        <v>0</v>
      </c>
      <c r="R358" s="208">
        <f>Q358*H358</f>
        <v>0</v>
      </c>
      <c r="S358" s="208">
        <v>0</v>
      </c>
      <c r="T358" s="209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10" t="s">
        <v>209</v>
      </c>
      <c r="AT358" s="210" t="s">
        <v>144</v>
      </c>
      <c r="AU358" s="210" t="s">
        <v>86</v>
      </c>
      <c r="AY358" s="18" t="s">
        <v>143</v>
      </c>
      <c r="BE358" s="211">
        <f>IF(N358="základní",J358,0)</f>
        <v>0</v>
      </c>
      <c r="BF358" s="211">
        <f>IF(N358="snížená",J358,0)</f>
        <v>0</v>
      </c>
      <c r="BG358" s="211">
        <f>IF(N358="zákl. přenesená",J358,0)</f>
        <v>0</v>
      </c>
      <c r="BH358" s="211">
        <f>IF(N358="sníž. přenesená",J358,0)</f>
        <v>0</v>
      </c>
      <c r="BI358" s="211">
        <f>IF(N358="nulová",J358,0)</f>
        <v>0</v>
      </c>
      <c r="BJ358" s="18" t="s">
        <v>84</v>
      </c>
      <c r="BK358" s="211">
        <f>ROUND(I358*H358,2)</f>
        <v>0</v>
      </c>
      <c r="BL358" s="18" t="s">
        <v>209</v>
      </c>
      <c r="BM358" s="210" t="s">
        <v>645</v>
      </c>
    </row>
    <row r="359" spans="1:51" s="13" customFormat="1" ht="12">
      <c r="A359" s="13"/>
      <c r="B359" s="229"/>
      <c r="C359" s="230"/>
      <c r="D359" s="212" t="s">
        <v>377</v>
      </c>
      <c r="E359" s="231" t="s">
        <v>21</v>
      </c>
      <c r="F359" s="232" t="s">
        <v>646</v>
      </c>
      <c r="G359" s="230"/>
      <c r="H359" s="233">
        <v>4.8</v>
      </c>
      <c r="I359" s="234"/>
      <c r="J359" s="230"/>
      <c r="K359" s="230"/>
      <c r="L359" s="235"/>
      <c r="M359" s="236"/>
      <c r="N359" s="237"/>
      <c r="O359" s="237"/>
      <c r="P359" s="237"/>
      <c r="Q359" s="237"/>
      <c r="R359" s="237"/>
      <c r="S359" s="237"/>
      <c r="T359" s="238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39" t="s">
        <v>377</v>
      </c>
      <c r="AU359" s="239" t="s">
        <v>86</v>
      </c>
      <c r="AV359" s="13" t="s">
        <v>86</v>
      </c>
      <c r="AW359" s="13" t="s">
        <v>37</v>
      </c>
      <c r="AX359" s="13" t="s">
        <v>84</v>
      </c>
      <c r="AY359" s="239" t="s">
        <v>143</v>
      </c>
    </row>
    <row r="360" spans="1:65" s="2" customFormat="1" ht="16.5" customHeight="1">
      <c r="A360" s="39"/>
      <c r="B360" s="40"/>
      <c r="C360" s="219" t="s">
        <v>647</v>
      </c>
      <c r="D360" s="219" t="s">
        <v>372</v>
      </c>
      <c r="E360" s="220" t="s">
        <v>648</v>
      </c>
      <c r="F360" s="221" t="s">
        <v>649</v>
      </c>
      <c r="G360" s="222" t="s">
        <v>368</v>
      </c>
      <c r="H360" s="223">
        <v>0.002</v>
      </c>
      <c r="I360" s="224"/>
      <c r="J360" s="225">
        <f>ROUND(I360*H360,2)</f>
        <v>0</v>
      </c>
      <c r="K360" s="221" t="s">
        <v>369</v>
      </c>
      <c r="L360" s="226"/>
      <c r="M360" s="227" t="s">
        <v>21</v>
      </c>
      <c r="N360" s="228" t="s">
        <v>47</v>
      </c>
      <c r="O360" s="85"/>
      <c r="P360" s="208">
        <f>O360*H360</f>
        <v>0</v>
      </c>
      <c r="Q360" s="208">
        <v>1</v>
      </c>
      <c r="R360" s="208">
        <f>Q360*H360</f>
        <v>0.002</v>
      </c>
      <c r="S360" s="208">
        <v>0</v>
      </c>
      <c r="T360" s="209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10" t="s">
        <v>277</v>
      </c>
      <c r="AT360" s="210" t="s">
        <v>372</v>
      </c>
      <c r="AU360" s="210" t="s">
        <v>86</v>
      </c>
      <c r="AY360" s="18" t="s">
        <v>143</v>
      </c>
      <c r="BE360" s="211">
        <f>IF(N360="základní",J360,0)</f>
        <v>0</v>
      </c>
      <c r="BF360" s="211">
        <f>IF(N360="snížená",J360,0)</f>
        <v>0</v>
      </c>
      <c r="BG360" s="211">
        <f>IF(N360="zákl. přenesená",J360,0)</f>
        <v>0</v>
      </c>
      <c r="BH360" s="211">
        <f>IF(N360="sníž. přenesená",J360,0)</f>
        <v>0</v>
      </c>
      <c r="BI360" s="211">
        <f>IF(N360="nulová",J360,0)</f>
        <v>0</v>
      </c>
      <c r="BJ360" s="18" t="s">
        <v>84</v>
      </c>
      <c r="BK360" s="211">
        <f>ROUND(I360*H360,2)</f>
        <v>0</v>
      </c>
      <c r="BL360" s="18" t="s">
        <v>209</v>
      </c>
      <c r="BM360" s="210" t="s">
        <v>650</v>
      </c>
    </row>
    <row r="361" spans="1:51" s="13" customFormat="1" ht="12">
      <c r="A361" s="13"/>
      <c r="B361" s="229"/>
      <c r="C361" s="230"/>
      <c r="D361" s="212" t="s">
        <v>377</v>
      </c>
      <c r="E361" s="230"/>
      <c r="F361" s="232" t="s">
        <v>651</v>
      </c>
      <c r="G361" s="230"/>
      <c r="H361" s="233">
        <v>0.002</v>
      </c>
      <c r="I361" s="234"/>
      <c r="J361" s="230"/>
      <c r="K361" s="230"/>
      <c r="L361" s="235"/>
      <c r="M361" s="236"/>
      <c r="N361" s="237"/>
      <c r="O361" s="237"/>
      <c r="P361" s="237"/>
      <c r="Q361" s="237"/>
      <c r="R361" s="237"/>
      <c r="S361" s="237"/>
      <c r="T361" s="238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39" t="s">
        <v>377</v>
      </c>
      <c r="AU361" s="239" t="s">
        <v>86</v>
      </c>
      <c r="AV361" s="13" t="s">
        <v>86</v>
      </c>
      <c r="AW361" s="13" t="s">
        <v>4</v>
      </c>
      <c r="AX361" s="13" t="s">
        <v>84</v>
      </c>
      <c r="AY361" s="239" t="s">
        <v>143</v>
      </c>
    </row>
    <row r="362" spans="1:65" s="2" customFormat="1" ht="16.5" customHeight="1">
      <c r="A362" s="39"/>
      <c r="B362" s="40"/>
      <c r="C362" s="199" t="s">
        <v>652</v>
      </c>
      <c r="D362" s="199" t="s">
        <v>144</v>
      </c>
      <c r="E362" s="200" t="s">
        <v>653</v>
      </c>
      <c r="F362" s="201" t="s">
        <v>654</v>
      </c>
      <c r="G362" s="202" t="s">
        <v>388</v>
      </c>
      <c r="H362" s="203">
        <v>4.8</v>
      </c>
      <c r="I362" s="204"/>
      <c r="J362" s="205">
        <f>ROUND(I362*H362,2)</f>
        <v>0</v>
      </c>
      <c r="K362" s="201" t="s">
        <v>369</v>
      </c>
      <c r="L362" s="45"/>
      <c r="M362" s="206" t="s">
        <v>21</v>
      </c>
      <c r="N362" s="207" t="s">
        <v>47</v>
      </c>
      <c r="O362" s="85"/>
      <c r="P362" s="208">
        <f>O362*H362</f>
        <v>0</v>
      </c>
      <c r="Q362" s="208">
        <v>0.0004</v>
      </c>
      <c r="R362" s="208">
        <f>Q362*H362</f>
        <v>0.00192</v>
      </c>
      <c r="S362" s="208">
        <v>0</v>
      </c>
      <c r="T362" s="209">
        <f>S362*H362</f>
        <v>0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10" t="s">
        <v>209</v>
      </c>
      <c r="AT362" s="210" t="s">
        <v>144</v>
      </c>
      <c r="AU362" s="210" t="s">
        <v>86</v>
      </c>
      <c r="AY362" s="18" t="s">
        <v>143</v>
      </c>
      <c r="BE362" s="211">
        <f>IF(N362="základní",J362,0)</f>
        <v>0</v>
      </c>
      <c r="BF362" s="211">
        <f>IF(N362="snížená",J362,0)</f>
        <v>0</v>
      </c>
      <c r="BG362" s="211">
        <f>IF(N362="zákl. přenesená",J362,0)</f>
        <v>0</v>
      </c>
      <c r="BH362" s="211">
        <f>IF(N362="sníž. přenesená",J362,0)</f>
        <v>0</v>
      </c>
      <c r="BI362" s="211">
        <f>IF(N362="nulová",J362,0)</f>
        <v>0</v>
      </c>
      <c r="BJ362" s="18" t="s">
        <v>84</v>
      </c>
      <c r="BK362" s="211">
        <f>ROUND(I362*H362,2)</f>
        <v>0</v>
      </c>
      <c r="BL362" s="18" t="s">
        <v>209</v>
      </c>
      <c r="BM362" s="210" t="s">
        <v>655</v>
      </c>
    </row>
    <row r="363" spans="1:65" s="2" customFormat="1" ht="12">
      <c r="A363" s="39"/>
      <c r="B363" s="40"/>
      <c r="C363" s="219" t="s">
        <v>656</v>
      </c>
      <c r="D363" s="219" t="s">
        <v>372</v>
      </c>
      <c r="E363" s="220" t="s">
        <v>657</v>
      </c>
      <c r="F363" s="221" t="s">
        <v>658</v>
      </c>
      <c r="G363" s="222" t="s">
        <v>388</v>
      </c>
      <c r="H363" s="223">
        <v>5.594</v>
      </c>
      <c r="I363" s="224"/>
      <c r="J363" s="225">
        <f>ROUND(I363*H363,2)</f>
        <v>0</v>
      </c>
      <c r="K363" s="221" t="s">
        <v>369</v>
      </c>
      <c r="L363" s="226"/>
      <c r="M363" s="227" t="s">
        <v>21</v>
      </c>
      <c r="N363" s="228" t="s">
        <v>47</v>
      </c>
      <c r="O363" s="85"/>
      <c r="P363" s="208">
        <f>O363*H363</f>
        <v>0</v>
      </c>
      <c r="Q363" s="208">
        <v>0.0054</v>
      </c>
      <c r="R363" s="208">
        <f>Q363*H363</f>
        <v>0.030207600000000005</v>
      </c>
      <c r="S363" s="208">
        <v>0</v>
      </c>
      <c r="T363" s="209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10" t="s">
        <v>277</v>
      </c>
      <c r="AT363" s="210" t="s">
        <v>372</v>
      </c>
      <c r="AU363" s="210" t="s">
        <v>86</v>
      </c>
      <c r="AY363" s="18" t="s">
        <v>143</v>
      </c>
      <c r="BE363" s="211">
        <f>IF(N363="základní",J363,0)</f>
        <v>0</v>
      </c>
      <c r="BF363" s="211">
        <f>IF(N363="snížená",J363,0)</f>
        <v>0</v>
      </c>
      <c r="BG363" s="211">
        <f>IF(N363="zákl. přenesená",J363,0)</f>
        <v>0</v>
      </c>
      <c r="BH363" s="211">
        <f>IF(N363="sníž. přenesená",J363,0)</f>
        <v>0</v>
      </c>
      <c r="BI363" s="211">
        <f>IF(N363="nulová",J363,0)</f>
        <v>0</v>
      </c>
      <c r="BJ363" s="18" t="s">
        <v>84</v>
      </c>
      <c r="BK363" s="211">
        <f>ROUND(I363*H363,2)</f>
        <v>0</v>
      </c>
      <c r="BL363" s="18" t="s">
        <v>209</v>
      </c>
      <c r="BM363" s="210" t="s">
        <v>659</v>
      </c>
    </row>
    <row r="364" spans="1:51" s="13" customFormat="1" ht="12">
      <c r="A364" s="13"/>
      <c r="B364" s="229"/>
      <c r="C364" s="230"/>
      <c r="D364" s="212" t="s">
        <v>377</v>
      </c>
      <c r="E364" s="230"/>
      <c r="F364" s="232" t="s">
        <v>660</v>
      </c>
      <c r="G364" s="230"/>
      <c r="H364" s="233">
        <v>5.594</v>
      </c>
      <c r="I364" s="234"/>
      <c r="J364" s="230"/>
      <c r="K364" s="230"/>
      <c r="L364" s="235"/>
      <c r="M364" s="236"/>
      <c r="N364" s="237"/>
      <c r="O364" s="237"/>
      <c r="P364" s="237"/>
      <c r="Q364" s="237"/>
      <c r="R364" s="237"/>
      <c r="S364" s="237"/>
      <c r="T364" s="238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9" t="s">
        <v>377</v>
      </c>
      <c r="AU364" s="239" t="s">
        <v>86</v>
      </c>
      <c r="AV364" s="13" t="s">
        <v>86</v>
      </c>
      <c r="AW364" s="13" t="s">
        <v>4</v>
      </c>
      <c r="AX364" s="13" t="s">
        <v>84</v>
      </c>
      <c r="AY364" s="239" t="s">
        <v>143</v>
      </c>
    </row>
    <row r="365" spans="1:65" s="2" customFormat="1" ht="12">
      <c r="A365" s="39"/>
      <c r="B365" s="40"/>
      <c r="C365" s="199" t="s">
        <v>661</v>
      </c>
      <c r="D365" s="199" t="s">
        <v>144</v>
      </c>
      <c r="E365" s="200" t="s">
        <v>662</v>
      </c>
      <c r="F365" s="201" t="s">
        <v>663</v>
      </c>
      <c r="G365" s="202" t="s">
        <v>368</v>
      </c>
      <c r="H365" s="203">
        <v>0.034</v>
      </c>
      <c r="I365" s="204"/>
      <c r="J365" s="205">
        <f>ROUND(I365*H365,2)</f>
        <v>0</v>
      </c>
      <c r="K365" s="201" t="s">
        <v>369</v>
      </c>
      <c r="L365" s="45"/>
      <c r="M365" s="206" t="s">
        <v>21</v>
      </c>
      <c r="N365" s="207" t="s">
        <v>47</v>
      </c>
      <c r="O365" s="85"/>
      <c r="P365" s="208">
        <f>O365*H365</f>
        <v>0</v>
      </c>
      <c r="Q365" s="208">
        <v>0</v>
      </c>
      <c r="R365" s="208">
        <f>Q365*H365</f>
        <v>0</v>
      </c>
      <c r="S365" s="208">
        <v>0</v>
      </c>
      <c r="T365" s="209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10" t="s">
        <v>209</v>
      </c>
      <c r="AT365" s="210" t="s">
        <v>144</v>
      </c>
      <c r="AU365" s="210" t="s">
        <v>86</v>
      </c>
      <c r="AY365" s="18" t="s">
        <v>143</v>
      </c>
      <c r="BE365" s="211">
        <f>IF(N365="základní",J365,0)</f>
        <v>0</v>
      </c>
      <c r="BF365" s="211">
        <f>IF(N365="snížená",J365,0)</f>
        <v>0</v>
      </c>
      <c r="BG365" s="211">
        <f>IF(N365="zákl. přenesená",J365,0)</f>
        <v>0</v>
      </c>
      <c r="BH365" s="211">
        <f>IF(N365="sníž. přenesená",J365,0)</f>
        <v>0</v>
      </c>
      <c r="BI365" s="211">
        <f>IF(N365="nulová",J365,0)</f>
        <v>0</v>
      </c>
      <c r="BJ365" s="18" t="s">
        <v>84</v>
      </c>
      <c r="BK365" s="211">
        <f>ROUND(I365*H365,2)</f>
        <v>0</v>
      </c>
      <c r="BL365" s="18" t="s">
        <v>209</v>
      </c>
      <c r="BM365" s="210" t="s">
        <v>664</v>
      </c>
    </row>
    <row r="366" spans="1:63" s="12" customFormat="1" ht="22.8" customHeight="1">
      <c r="A366" s="12"/>
      <c r="B366" s="185"/>
      <c r="C366" s="186"/>
      <c r="D366" s="187" t="s">
        <v>75</v>
      </c>
      <c r="E366" s="217" t="s">
        <v>665</v>
      </c>
      <c r="F366" s="217" t="s">
        <v>666</v>
      </c>
      <c r="G366" s="186"/>
      <c r="H366" s="186"/>
      <c r="I366" s="189"/>
      <c r="J366" s="218">
        <f>BK366</f>
        <v>0</v>
      </c>
      <c r="K366" s="186"/>
      <c r="L366" s="191"/>
      <c r="M366" s="192"/>
      <c r="N366" s="193"/>
      <c r="O366" s="193"/>
      <c r="P366" s="194">
        <f>SUM(P367:P393)</f>
        <v>0</v>
      </c>
      <c r="Q366" s="193"/>
      <c r="R366" s="194">
        <f>SUM(R367:R393)</f>
        <v>0.12167</v>
      </c>
      <c r="S366" s="193"/>
      <c r="T366" s="195">
        <f>SUM(T367:T393)</f>
        <v>1.04048</v>
      </c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R366" s="196" t="s">
        <v>86</v>
      </c>
      <c r="AT366" s="197" t="s">
        <v>75</v>
      </c>
      <c r="AU366" s="197" t="s">
        <v>84</v>
      </c>
      <c r="AY366" s="196" t="s">
        <v>143</v>
      </c>
      <c r="BK366" s="198">
        <f>SUM(BK367:BK393)</f>
        <v>0</v>
      </c>
    </row>
    <row r="367" spans="1:65" s="2" customFormat="1" ht="16.5" customHeight="1">
      <c r="A367" s="39"/>
      <c r="B367" s="40"/>
      <c r="C367" s="199" t="s">
        <v>667</v>
      </c>
      <c r="D367" s="199" t="s">
        <v>144</v>
      </c>
      <c r="E367" s="200" t="s">
        <v>668</v>
      </c>
      <c r="F367" s="201" t="s">
        <v>669</v>
      </c>
      <c r="G367" s="202" t="s">
        <v>159</v>
      </c>
      <c r="H367" s="203">
        <v>4</v>
      </c>
      <c r="I367" s="204"/>
      <c r="J367" s="205">
        <f>ROUND(I367*H367,2)</f>
        <v>0</v>
      </c>
      <c r="K367" s="201" t="s">
        <v>369</v>
      </c>
      <c r="L367" s="45"/>
      <c r="M367" s="206" t="s">
        <v>21</v>
      </c>
      <c r="N367" s="207" t="s">
        <v>47</v>
      </c>
      <c r="O367" s="85"/>
      <c r="P367" s="208">
        <f>O367*H367</f>
        <v>0</v>
      </c>
      <c r="Q367" s="208">
        <v>0</v>
      </c>
      <c r="R367" s="208">
        <f>Q367*H367</f>
        <v>0</v>
      </c>
      <c r="S367" s="208">
        <v>0.01492</v>
      </c>
      <c r="T367" s="209">
        <f>S367*H367</f>
        <v>0.05968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10" t="s">
        <v>209</v>
      </c>
      <c r="AT367" s="210" t="s">
        <v>144</v>
      </c>
      <c r="AU367" s="210" t="s">
        <v>86</v>
      </c>
      <c r="AY367" s="18" t="s">
        <v>143</v>
      </c>
      <c r="BE367" s="211">
        <f>IF(N367="základní",J367,0)</f>
        <v>0</v>
      </c>
      <c r="BF367" s="211">
        <f>IF(N367="snížená",J367,0)</f>
        <v>0</v>
      </c>
      <c r="BG367" s="211">
        <f>IF(N367="zákl. přenesená",J367,0)</f>
        <v>0</v>
      </c>
      <c r="BH367" s="211">
        <f>IF(N367="sníž. přenesená",J367,0)</f>
        <v>0</v>
      </c>
      <c r="BI367" s="211">
        <f>IF(N367="nulová",J367,0)</f>
        <v>0</v>
      </c>
      <c r="BJ367" s="18" t="s">
        <v>84</v>
      </c>
      <c r="BK367" s="211">
        <f>ROUND(I367*H367,2)</f>
        <v>0</v>
      </c>
      <c r="BL367" s="18" t="s">
        <v>209</v>
      </c>
      <c r="BM367" s="210" t="s">
        <v>670</v>
      </c>
    </row>
    <row r="368" spans="1:51" s="13" customFormat="1" ht="12">
      <c r="A368" s="13"/>
      <c r="B368" s="229"/>
      <c r="C368" s="230"/>
      <c r="D368" s="212" t="s">
        <v>377</v>
      </c>
      <c r="E368" s="231" t="s">
        <v>21</v>
      </c>
      <c r="F368" s="232" t="s">
        <v>671</v>
      </c>
      <c r="G368" s="230"/>
      <c r="H368" s="233">
        <v>4</v>
      </c>
      <c r="I368" s="234"/>
      <c r="J368" s="230"/>
      <c r="K368" s="230"/>
      <c r="L368" s="235"/>
      <c r="M368" s="236"/>
      <c r="N368" s="237"/>
      <c r="O368" s="237"/>
      <c r="P368" s="237"/>
      <c r="Q368" s="237"/>
      <c r="R368" s="237"/>
      <c r="S368" s="237"/>
      <c r="T368" s="238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39" t="s">
        <v>377</v>
      </c>
      <c r="AU368" s="239" t="s">
        <v>86</v>
      </c>
      <c r="AV368" s="13" t="s">
        <v>86</v>
      </c>
      <c r="AW368" s="13" t="s">
        <v>37</v>
      </c>
      <c r="AX368" s="13" t="s">
        <v>84</v>
      </c>
      <c r="AY368" s="239" t="s">
        <v>143</v>
      </c>
    </row>
    <row r="369" spans="1:65" s="2" customFormat="1" ht="16.5" customHeight="1">
      <c r="A369" s="39"/>
      <c r="B369" s="40"/>
      <c r="C369" s="199" t="s">
        <v>672</v>
      </c>
      <c r="D369" s="199" t="s">
        <v>144</v>
      </c>
      <c r="E369" s="200" t="s">
        <v>673</v>
      </c>
      <c r="F369" s="201" t="s">
        <v>674</v>
      </c>
      <c r="G369" s="202" t="s">
        <v>159</v>
      </c>
      <c r="H369" s="203">
        <v>32</v>
      </c>
      <c r="I369" s="204"/>
      <c r="J369" s="205">
        <f>ROUND(I369*H369,2)</f>
        <v>0</v>
      </c>
      <c r="K369" s="201" t="s">
        <v>369</v>
      </c>
      <c r="L369" s="45"/>
      <c r="M369" s="206" t="s">
        <v>21</v>
      </c>
      <c r="N369" s="207" t="s">
        <v>47</v>
      </c>
      <c r="O369" s="85"/>
      <c r="P369" s="208">
        <f>O369*H369</f>
        <v>0</v>
      </c>
      <c r="Q369" s="208">
        <v>0</v>
      </c>
      <c r="R369" s="208">
        <f>Q369*H369</f>
        <v>0</v>
      </c>
      <c r="S369" s="208">
        <v>0.03065</v>
      </c>
      <c r="T369" s="209">
        <f>S369*H369</f>
        <v>0.9808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10" t="s">
        <v>209</v>
      </c>
      <c r="AT369" s="210" t="s">
        <v>144</v>
      </c>
      <c r="AU369" s="210" t="s">
        <v>86</v>
      </c>
      <c r="AY369" s="18" t="s">
        <v>143</v>
      </c>
      <c r="BE369" s="211">
        <f>IF(N369="základní",J369,0)</f>
        <v>0</v>
      </c>
      <c r="BF369" s="211">
        <f>IF(N369="snížená",J369,0)</f>
        <v>0</v>
      </c>
      <c r="BG369" s="211">
        <f>IF(N369="zákl. přenesená",J369,0)</f>
        <v>0</v>
      </c>
      <c r="BH369" s="211">
        <f>IF(N369="sníž. přenesená",J369,0)</f>
        <v>0</v>
      </c>
      <c r="BI369" s="211">
        <f>IF(N369="nulová",J369,0)</f>
        <v>0</v>
      </c>
      <c r="BJ369" s="18" t="s">
        <v>84</v>
      </c>
      <c r="BK369" s="211">
        <f>ROUND(I369*H369,2)</f>
        <v>0</v>
      </c>
      <c r="BL369" s="18" t="s">
        <v>209</v>
      </c>
      <c r="BM369" s="210" t="s">
        <v>675</v>
      </c>
    </row>
    <row r="370" spans="1:51" s="13" customFormat="1" ht="12">
      <c r="A370" s="13"/>
      <c r="B370" s="229"/>
      <c r="C370" s="230"/>
      <c r="D370" s="212" t="s">
        <v>377</v>
      </c>
      <c r="E370" s="231" t="s">
        <v>21</v>
      </c>
      <c r="F370" s="232" t="s">
        <v>676</v>
      </c>
      <c r="G370" s="230"/>
      <c r="H370" s="233">
        <v>32</v>
      </c>
      <c r="I370" s="234"/>
      <c r="J370" s="230"/>
      <c r="K370" s="230"/>
      <c r="L370" s="235"/>
      <c r="M370" s="236"/>
      <c r="N370" s="237"/>
      <c r="O370" s="237"/>
      <c r="P370" s="237"/>
      <c r="Q370" s="237"/>
      <c r="R370" s="237"/>
      <c r="S370" s="237"/>
      <c r="T370" s="238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9" t="s">
        <v>377</v>
      </c>
      <c r="AU370" s="239" t="s">
        <v>86</v>
      </c>
      <c r="AV370" s="13" t="s">
        <v>86</v>
      </c>
      <c r="AW370" s="13" t="s">
        <v>37</v>
      </c>
      <c r="AX370" s="13" t="s">
        <v>84</v>
      </c>
      <c r="AY370" s="239" t="s">
        <v>143</v>
      </c>
    </row>
    <row r="371" spans="1:65" s="2" customFormat="1" ht="16.5" customHeight="1">
      <c r="A371" s="39"/>
      <c r="B371" s="40"/>
      <c r="C371" s="199" t="s">
        <v>677</v>
      </c>
      <c r="D371" s="199" t="s">
        <v>144</v>
      </c>
      <c r="E371" s="200" t="s">
        <v>678</v>
      </c>
      <c r="F371" s="201" t="s">
        <v>679</v>
      </c>
      <c r="G371" s="202" t="s">
        <v>159</v>
      </c>
      <c r="H371" s="203">
        <v>4</v>
      </c>
      <c r="I371" s="204"/>
      <c r="J371" s="205">
        <f>ROUND(I371*H371,2)</f>
        <v>0</v>
      </c>
      <c r="K371" s="201" t="s">
        <v>369</v>
      </c>
      <c r="L371" s="45"/>
      <c r="M371" s="206" t="s">
        <v>21</v>
      </c>
      <c r="N371" s="207" t="s">
        <v>47</v>
      </c>
      <c r="O371" s="85"/>
      <c r="P371" s="208">
        <f>O371*H371</f>
        <v>0</v>
      </c>
      <c r="Q371" s="208">
        <v>0.00168</v>
      </c>
      <c r="R371" s="208">
        <f>Q371*H371</f>
        <v>0.00672</v>
      </c>
      <c r="S371" s="208">
        <v>0</v>
      </c>
      <c r="T371" s="209">
        <f>S371*H371</f>
        <v>0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10" t="s">
        <v>209</v>
      </c>
      <c r="AT371" s="210" t="s">
        <v>144</v>
      </c>
      <c r="AU371" s="210" t="s">
        <v>86</v>
      </c>
      <c r="AY371" s="18" t="s">
        <v>143</v>
      </c>
      <c r="BE371" s="211">
        <f>IF(N371="základní",J371,0)</f>
        <v>0</v>
      </c>
      <c r="BF371" s="211">
        <f>IF(N371="snížená",J371,0)</f>
        <v>0</v>
      </c>
      <c r="BG371" s="211">
        <f>IF(N371="zákl. přenesená",J371,0)</f>
        <v>0</v>
      </c>
      <c r="BH371" s="211">
        <f>IF(N371="sníž. přenesená",J371,0)</f>
        <v>0</v>
      </c>
      <c r="BI371" s="211">
        <f>IF(N371="nulová",J371,0)</f>
        <v>0</v>
      </c>
      <c r="BJ371" s="18" t="s">
        <v>84</v>
      </c>
      <c r="BK371" s="211">
        <f>ROUND(I371*H371,2)</f>
        <v>0</v>
      </c>
      <c r="BL371" s="18" t="s">
        <v>209</v>
      </c>
      <c r="BM371" s="210" t="s">
        <v>680</v>
      </c>
    </row>
    <row r="372" spans="1:51" s="13" customFormat="1" ht="12">
      <c r="A372" s="13"/>
      <c r="B372" s="229"/>
      <c r="C372" s="230"/>
      <c r="D372" s="212" t="s">
        <v>377</v>
      </c>
      <c r="E372" s="231" t="s">
        <v>21</v>
      </c>
      <c r="F372" s="232" t="s">
        <v>671</v>
      </c>
      <c r="G372" s="230"/>
      <c r="H372" s="233">
        <v>4</v>
      </c>
      <c r="I372" s="234"/>
      <c r="J372" s="230"/>
      <c r="K372" s="230"/>
      <c r="L372" s="235"/>
      <c r="M372" s="236"/>
      <c r="N372" s="237"/>
      <c r="O372" s="237"/>
      <c r="P372" s="237"/>
      <c r="Q372" s="237"/>
      <c r="R372" s="237"/>
      <c r="S372" s="237"/>
      <c r="T372" s="238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9" t="s">
        <v>377</v>
      </c>
      <c r="AU372" s="239" t="s">
        <v>86</v>
      </c>
      <c r="AV372" s="13" t="s">
        <v>86</v>
      </c>
      <c r="AW372" s="13" t="s">
        <v>37</v>
      </c>
      <c r="AX372" s="13" t="s">
        <v>84</v>
      </c>
      <c r="AY372" s="239" t="s">
        <v>143</v>
      </c>
    </row>
    <row r="373" spans="1:65" s="2" customFormat="1" ht="16.5" customHeight="1">
      <c r="A373" s="39"/>
      <c r="B373" s="40"/>
      <c r="C373" s="199" t="s">
        <v>681</v>
      </c>
      <c r="D373" s="199" t="s">
        <v>144</v>
      </c>
      <c r="E373" s="200" t="s">
        <v>682</v>
      </c>
      <c r="F373" s="201" t="s">
        <v>683</v>
      </c>
      <c r="G373" s="202" t="s">
        <v>159</v>
      </c>
      <c r="H373" s="203">
        <v>5</v>
      </c>
      <c r="I373" s="204"/>
      <c r="J373" s="205">
        <f>ROUND(I373*H373,2)</f>
        <v>0</v>
      </c>
      <c r="K373" s="201" t="s">
        <v>369</v>
      </c>
      <c r="L373" s="45"/>
      <c r="M373" s="206" t="s">
        <v>21</v>
      </c>
      <c r="N373" s="207" t="s">
        <v>47</v>
      </c>
      <c r="O373" s="85"/>
      <c r="P373" s="208">
        <f>O373*H373</f>
        <v>0</v>
      </c>
      <c r="Q373" s="208">
        <v>0.00308</v>
      </c>
      <c r="R373" s="208">
        <f>Q373*H373</f>
        <v>0.015399999999999999</v>
      </c>
      <c r="S373" s="208">
        <v>0</v>
      </c>
      <c r="T373" s="209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10" t="s">
        <v>209</v>
      </c>
      <c r="AT373" s="210" t="s">
        <v>144</v>
      </c>
      <c r="AU373" s="210" t="s">
        <v>86</v>
      </c>
      <c r="AY373" s="18" t="s">
        <v>143</v>
      </c>
      <c r="BE373" s="211">
        <f>IF(N373="základní",J373,0)</f>
        <v>0</v>
      </c>
      <c r="BF373" s="211">
        <f>IF(N373="snížená",J373,0)</f>
        <v>0</v>
      </c>
      <c r="BG373" s="211">
        <f>IF(N373="zákl. přenesená",J373,0)</f>
        <v>0</v>
      </c>
      <c r="BH373" s="211">
        <f>IF(N373="sníž. přenesená",J373,0)</f>
        <v>0</v>
      </c>
      <c r="BI373" s="211">
        <f>IF(N373="nulová",J373,0)</f>
        <v>0</v>
      </c>
      <c r="BJ373" s="18" t="s">
        <v>84</v>
      </c>
      <c r="BK373" s="211">
        <f>ROUND(I373*H373,2)</f>
        <v>0</v>
      </c>
      <c r="BL373" s="18" t="s">
        <v>209</v>
      </c>
      <c r="BM373" s="210" t="s">
        <v>684</v>
      </c>
    </row>
    <row r="374" spans="1:51" s="13" customFormat="1" ht="12">
      <c r="A374" s="13"/>
      <c r="B374" s="229"/>
      <c r="C374" s="230"/>
      <c r="D374" s="212" t="s">
        <v>377</v>
      </c>
      <c r="E374" s="231" t="s">
        <v>21</v>
      </c>
      <c r="F374" s="232" t="s">
        <v>685</v>
      </c>
      <c r="G374" s="230"/>
      <c r="H374" s="233">
        <v>5</v>
      </c>
      <c r="I374" s="234"/>
      <c r="J374" s="230"/>
      <c r="K374" s="230"/>
      <c r="L374" s="235"/>
      <c r="M374" s="236"/>
      <c r="N374" s="237"/>
      <c r="O374" s="237"/>
      <c r="P374" s="237"/>
      <c r="Q374" s="237"/>
      <c r="R374" s="237"/>
      <c r="S374" s="237"/>
      <c r="T374" s="238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39" t="s">
        <v>377</v>
      </c>
      <c r="AU374" s="239" t="s">
        <v>86</v>
      </c>
      <c r="AV374" s="13" t="s">
        <v>86</v>
      </c>
      <c r="AW374" s="13" t="s">
        <v>37</v>
      </c>
      <c r="AX374" s="13" t="s">
        <v>84</v>
      </c>
      <c r="AY374" s="239" t="s">
        <v>143</v>
      </c>
    </row>
    <row r="375" spans="1:65" s="2" customFormat="1" ht="16.5" customHeight="1">
      <c r="A375" s="39"/>
      <c r="B375" s="40"/>
      <c r="C375" s="199" t="s">
        <v>686</v>
      </c>
      <c r="D375" s="199" t="s">
        <v>144</v>
      </c>
      <c r="E375" s="200" t="s">
        <v>687</v>
      </c>
      <c r="F375" s="201" t="s">
        <v>688</v>
      </c>
      <c r="G375" s="202" t="s">
        <v>159</v>
      </c>
      <c r="H375" s="203">
        <v>9</v>
      </c>
      <c r="I375" s="204"/>
      <c r="J375" s="205">
        <f>ROUND(I375*H375,2)</f>
        <v>0</v>
      </c>
      <c r="K375" s="201" t="s">
        <v>369</v>
      </c>
      <c r="L375" s="45"/>
      <c r="M375" s="206" t="s">
        <v>21</v>
      </c>
      <c r="N375" s="207" t="s">
        <v>47</v>
      </c>
      <c r="O375" s="85"/>
      <c r="P375" s="208">
        <f>O375*H375</f>
        <v>0</v>
      </c>
      <c r="Q375" s="208">
        <v>0.00086</v>
      </c>
      <c r="R375" s="208">
        <f>Q375*H375</f>
        <v>0.0077399999999999995</v>
      </c>
      <c r="S375" s="208">
        <v>0</v>
      </c>
      <c r="T375" s="209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10" t="s">
        <v>209</v>
      </c>
      <c r="AT375" s="210" t="s">
        <v>144</v>
      </c>
      <c r="AU375" s="210" t="s">
        <v>86</v>
      </c>
      <c r="AY375" s="18" t="s">
        <v>143</v>
      </c>
      <c r="BE375" s="211">
        <f>IF(N375="základní",J375,0)</f>
        <v>0</v>
      </c>
      <c r="BF375" s="211">
        <f>IF(N375="snížená",J375,0)</f>
        <v>0</v>
      </c>
      <c r="BG375" s="211">
        <f>IF(N375="zákl. přenesená",J375,0)</f>
        <v>0</v>
      </c>
      <c r="BH375" s="211">
        <f>IF(N375="sníž. přenesená",J375,0)</f>
        <v>0</v>
      </c>
      <c r="BI375" s="211">
        <f>IF(N375="nulová",J375,0)</f>
        <v>0</v>
      </c>
      <c r="BJ375" s="18" t="s">
        <v>84</v>
      </c>
      <c r="BK375" s="211">
        <f>ROUND(I375*H375,2)</f>
        <v>0</v>
      </c>
      <c r="BL375" s="18" t="s">
        <v>209</v>
      </c>
      <c r="BM375" s="210" t="s">
        <v>689</v>
      </c>
    </row>
    <row r="376" spans="1:51" s="13" customFormat="1" ht="12">
      <c r="A376" s="13"/>
      <c r="B376" s="229"/>
      <c r="C376" s="230"/>
      <c r="D376" s="212" t="s">
        <v>377</v>
      </c>
      <c r="E376" s="231" t="s">
        <v>21</v>
      </c>
      <c r="F376" s="232" t="s">
        <v>690</v>
      </c>
      <c r="G376" s="230"/>
      <c r="H376" s="233">
        <v>9</v>
      </c>
      <c r="I376" s="234"/>
      <c r="J376" s="230"/>
      <c r="K376" s="230"/>
      <c r="L376" s="235"/>
      <c r="M376" s="236"/>
      <c r="N376" s="237"/>
      <c r="O376" s="237"/>
      <c r="P376" s="237"/>
      <c r="Q376" s="237"/>
      <c r="R376" s="237"/>
      <c r="S376" s="237"/>
      <c r="T376" s="238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39" t="s">
        <v>377</v>
      </c>
      <c r="AU376" s="239" t="s">
        <v>86</v>
      </c>
      <c r="AV376" s="13" t="s">
        <v>86</v>
      </c>
      <c r="AW376" s="13" t="s">
        <v>37</v>
      </c>
      <c r="AX376" s="13" t="s">
        <v>84</v>
      </c>
      <c r="AY376" s="239" t="s">
        <v>143</v>
      </c>
    </row>
    <row r="377" spans="1:65" s="2" customFormat="1" ht="16.5" customHeight="1">
      <c r="A377" s="39"/>
      <c r="B377" s="40"/>
      <c r="C377" s="199" t="s">
        <v>691</v>
      </c>
      <c r="D377" s="199" t="s">
        <v>144</v>
      </c>
      <c r="E377" s="200" t="s">
        <v>692</v>
      </c>
      <c r="F377" s="201" t="s">
        <v>693</v>
      </c>
      <c r="G377" s="202" t="s">
        <v>159</v>
      </c>
      <c r="H377" s="203">
        <v>2</v>
      </c>
      <c r="I377" s="204"/>
      <c r="J377" s="205">
        <f>ROUND(I377*H377,2)</f>
        <v>0</v>
      </c>
      <c r="K377" s="201" t="s">
        <v>369</v>
      </c>
      <c r="L377" s="45"/>
      <c r="M377" s="206" t="s">
        <v>21</v>
      </c>
      <c r="N377" s="207" t="s">
        <v>47</v>
      </c>
      <c r="O377" s="85"/>
      <c r="P377" s="208">
        <f>O377*H377</f>
        <v>0</v>
      </c>
      <c r="Q377" s="208">
        <v>0.00476</v>
      </c>
      <c r="R377" s="208">
        <f>Q377*H377</f>
        <v>0.00952</v>
      </c>
      <c r="S377" s="208">
        <v>0</v>
      </c>
      <c r="T377" s="209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10" t="s">
        <v>209</v>
      </c>
      <c r="AT377" s="210" t="s">
        <v>144</v>
      </c>
      <c r="AU377" s="210" t="s">
        <v>86</v>
      </c>
      <c r="AY377" s="18" t="s">
        <v>143</v>
      </c>
      <c r="BE377" s="211">
        <f>IF(N377="základní",J377,0)</f>
        <v>0</v>
      </c>
      <c r="BF377" s="211">
        <f>IF(N377="snížená",J377,0)</f>
        <v>0</v>
      </c>
      <c r="BG377" s="211">
        <f>IF(N377="zákl. přenesená",J377,0)</f>
        <v>0</v>
      </c>
      <c r="BH377" s="211">
        <f>IF(N377="sníž. přenesená",J377,0)</f>
        <v>0</v>
      </c>
      <c r="BI377" s="211">
        <f>IF(N377="nulová",J377,0)</f>
        <v>0</v>
      </c>
      <c r="BJ377" s="18" t="s">
        <v>84</v>
      </c>
      <c r="BK377" s="211">
        <f>ROUND(I377*H377,2)</f>
        <v>0</v>
      </c>
      <c r="BL377" s="18" t="s">
        <v>209</v>
      </c>
      <c r="BM377" s="210" t="s">
        <v>694</v>
      </c>
    </row>
    <row r="378" spans="1:51" s="13" customFormat="1" ht="12">
      <c r="A378" s="13"/>
      <c r="B378" s="229"/>
      <c r="C378" s="230"/>
      <c r="D378" s="212" t="s">
        <v>377</v>
      </c>
      <c r="E378" s="231" t="s">
        <v>21</v>
      </c>
      <c r="F378" s="232" t="s">
        <v>695</v>
      </c>
      <c r="G378" s="230"/>
      <c r="H378" s="233">
        <v>2</v>
      </c>
      <c r="I378" s="234"/>
      <c r="J378" s="230"/>
      <c r="K378" s="230"/>
      <c r="L378" s="235"/>
      <c r="M378" s="236"/>
      <c r="N378" s="237"/>
      <c r="O378" s="237"/>
      <c r="P378" s="237"/>
      <c r="Q378" s="237"/>
      <c r="R378" s="237"/>
      <c r="S378" s="237"/>
      <c r="T378" s="238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9" t="s">
        <v>377</v>
      </c>
      <c r="AU378" s="239" t="s">
        <v>86</v>
      </c>
      <c r="AV378" s="13" t="s">
        <v>86</v>
      </c>
      <c r="AW378" s="13" t="s">
        <v>37</v>
      </c>
      <c r="AX378" s="13" t="s">
        <v>84</v>
      </c>
      <c r="AY378" s="239" t="s">
        <v>143</v>
      </c>
    </row>
    <row r="379" spans="1:65" s="2" customFormat="1" ht="16.5" customHeight="1">
      <c r="A379" s="39"/>
      <c r="B379" s="40"/>
      <c r="C379" s="199" t="s">
        <v>696</v>
      </c>
      <c r="D379" s="199" t="s">
        <v>144</v>
      </c>
      <c r="E379" s="200" t="s">
        <v>697</v>
      </c>
      <c r="F379" s="201" t="s">
        <v>698</v>
      </c>
      <c r="G379" s="202" t="s">
        <v>159</v>
      </c>
      <c r="H379" s="203">
        <v>16</v>
      </c>
      <c r="I379" s="204"/>
      <c r="J379" s="205">
        <f>ROUND(I379*H379,2)</f>
        <v>0</v>
      </c>
      <c r="K379" s="201" t="s">
        <v>369</v>
      </c>
      <c r="L379" s="45"/>
      <c r="M379" s="206" t="s">
        <v>21</v>
      </c>
      <c r="N379" s="207" t="s">
        <v>47</v>
      </c>
      <c r="O379" s="85"/>
      <c r="P379" s="208">
        <f>O379*H379</f>
        <v>0</v>
      </c>
      <c r="Q379" s="208">
        <v>0.0047</v>
      </c>
      <c r="R379" s="208">
        <f>Q379*H379</f>
        <v>0.0752</v>
      </c>
      <c r="S379" s="208">
        <v>0</v>
      </c>
      <c r="T379" s="209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10" t="s">
        <v>209</v>
      </c>
      <c r="AT379" s="210" t="s">
        <v>144</v>
      </c>
      <c r="AU379" s="210" t="s">
        <v>86</v>
      </c>
      <c r="AY379" s="18" t="s">
        <v>143</v>
      </c>
      <c r="BE379" s="211">
        <f>IF(N379="základní",J379,0)</f>
        <v>0</v>
      </c>
      <c r="BF379" s="211">
        <f>IF(N379="snížená",J379,0)</f>
        <v>0</v>
      </c>
      <c r="BG379" s="211">
        <f>IF(N379="zákl. přenesená",J379,0)</f>
        <v>0</v>
      </c>
      <c r="BH379" s="211">
        <f>IF(N379="sníž. přenesená",J379,0)</f>
        <v>0</v>
      </c>
      <c r="BI379" s="211">
        <f>IF(N379="nulová",J379,0)</f>
        <v>0</v>
      </c>
      <c r="BJ379" s="18" t="s">
        <v>84</v>
      </c>
      <c r="BK379" s="211">
        <f>ROUND(I379*H379,2)</f>
        <v>0</v>
      </c>
      <c r="BL379" s="18" t="s">
        <v>209</v>
      </c>
      <c r="BM379" s="210" t="s">
        <v>699</v>
      </c>
    </row>
    <row r="380" spans="1:51" s="13" customFormat="1" ht="12">
      <c r="A380" s="13"/>
      <c r="B380" s="229"/>
      <c r="C380" s="230"/>
      <c r="D380" s="212" t="s">
        <v>377</v>
      </c>
      <c r="E380" s="231" t="s">
        <v>21</v>
      </c>
      <c r="F380" s="232" t="s">
        <v>700</v>
      </c>
      <c r="G380" s="230"/>
      <c r="H380" s="233">
        <v>16</v>
      </c>
      <c r="I380" s="234"/>
      <c r="J380" s="230"/>
      <c r="K380" s="230"/>
      <c r="L380" s="235"/>
      <c r="M380" s="236"/>
      <c r="N380" s="237"/>
      <c r="O380" s="237"/>
      <c r="P380" s="237"/>
      <c r="Q380" s="237"/>
      <c r="R380" s="237"/>
      <c r="S380" s="237"/>
      <c r="T380" s="238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39" t="s">
        <v>377</v>
      </c>
      <c r="AU380" s="239" t="s">
        <v>86</v>
      </c>
      <c r="AV380" s="13" t="s">
        <v>86</v>
      </c>
      <c r="AW380" s="13" t="s">
        <v>37</v>
      </c>
      <c r="AX380" s="13" t="s">
        <v>84</v>
      </c>
      <c r="AY380" s="239" t="s">
        <v>143</v>
      </c>
    </row>
    <row r="381" spans="1:65" s="2" customFormat="1" ht="16.5" customHeight="1">
      <c r="A381" s="39"/>
      <c r="B381" s="40"/>
      <c r="C381" s="199" t="s">
        <v>701</v>
      </c>
      <c r="D381" s="199" t="s">
        <v>144</v>
      </c>
      <c r="E381" s="200" t="s">
        <v>702</v>
      </c>
      <c r="F381" s="201" t="s">
        <v>703</v>
      </c>
      <c r="G381" s="202" t="s">
        <v>400</v>
      </c>
      <c r="H381" s="203">
        <v>11</v>
      </c>
      <c r="I381" s="204"/>
      <c r="J381" s="205">
        <f>ROUND(I381*H381,2)</f>
        <v>0</v>
      </c>
      <c r="K381" s="201" t="s">
        <v>369</v>
      </c>
      <c r="L381" s="45"/>
      <c r="M381" s="206" t="s">
        <v>21</v>
      </c>
      <c r="N381" s="207" t="s">
        <v>47</v>
      </c>
      <c r="O381" s="85"/>
      <c r="P381" s="208">
        <f>O381*H381</f>
        <v>0</v>
      </c>
      <c r="Q381" s="208">
        <v>0</v>
      </c>
      <c r="R381" s="208">
        <f>Q381*H381</f>
        <v>0</v>
      </c>
      <c r="S381" s="208">
        <v>0</v>
      </c>
      <c r="T381" s="209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10" t="s">
        <v>209</v>
      </c>
      <c r="AT381" s="210" t="s">
        <v>144</v>
      </c>
      <c r="AU381" s="210" t="s">
        <v>86</v>
      </c>
      <c r="AY381" s="18" t="s">
        <v>143</v>
      </c>
      <c r="BE381" s="211">
        <f>IF(N381="základní",J381,0)</f>
        <v>0</v>
      </c>
      <c r="BF381" s="211">
        <f>IF(N381="snížená",J381,0)</f>
        <v>0</v>
      </c>
      <c r="BG381" s="211">
        <f>IF(N381="zákl. přenesená",J381,0)</f>
        <v>0</v>
      </c>
      <c r="BH381" s="211">
        <f>IF(N381="sníž. přenesená",J381,0)</f>
        <v>0</v>
      </c>
      <c r="BI381" s="211">
        <f>IF(N381="nulová",J381,0)</f>
        <v>0</v>
      </c>
      <c r="BJ381" s="18" t="s">
        <v>84</v>
      </c>
      <c r="BK381" s="211">
        <f>ROUND(I381*H381,2)</f>
        <v>0</v>
      </c>
      <c r="BL381" s="18" t="s">
        <v>209</v>
      </c>
      <c r="BM381" s="210" t="s">
        <v>704</v>
      </c>
    </row>
    <row r="382" spans="1:51" s="13" customFormat="1" ht="12">
      <c r="A382" s="13"/>
      <c r="B382" s="229"/>
      <c r="C382" s="230"/>
      <c r="D382" s="212" t="s">
        <v>377</v>
      </c>
      <c r="E382" s="231" t="s">
        <v>21</v>
      </c>
      <c r="F382" s="232" t="s">
        <v>705</v>
      </c>
      <c r="G382" s="230"/>
      <c r="H382" s="233">
        <v>11</v>
      </c>
      <c r="I382" s="234"/>
      <c r="J382" s="230"/>
      <c r="K382" s="230"/>
      <c r="L382" s="235"/>
      <c r="M382" s="236"/>
      <c r="N382" s="237"/>
      <c r="O382" s="237"/>
      <c r="P382" s="237"/>
      <c r="Q382" s="237"/>
      <c r="R382" s="237"/>
      <c r="S382" s="237"/>
      <c r="T382" s="238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39" t="s">
        <v>377</v>
      </c>
      <c r="AU382" s="239" t="s">
        <v>86</v>
      </c>
      <c r="AV382" s="13" t="s">
        <v>86</v>
      </c>
      <c r="AW382" s="13" t="s">
        <v>37</v>
      </c>
      <c r="AX382" s="13" t="s">
        <v>84</v>
      </c>
      <c r="AY382" s="239" t="s">
        <v>143</v>
      </c>
    </row>
    <row r="383" spans="1:65" s="2" customFormat="1" ht="16.5" customHeight="1">
      <c r="A383" s="39"/>
      <c r="B383" s="40"/>
      <c r="C383" s="199" t="s">
        <v>706</v>
      </c>
      <c r="D383" s="199" t="s">
        <v>144</v>
      </c>
      <c r="E383" s="200" t="s">
        <v>707</v>
      </c>
      <c r="F383" s="201" t="s">
        <v>708</v>
      </c>
      <c r="G383" s="202" t="s">
        <v>400</v>
      </c>
      <c r="H383" s="203">
        <v>2</v>
      </c>
      <c r="I383" s="204"/>
      <c r="J383" s="205">
        <f>ROUND(I383*H383,2)</f>
        <v>0</v>
      </c>
      <c r="K383" s="201" t="s">
        <v>369</v>
      </c>
      <c r="L383" s="45"/>
      <c r="M383" s="206" t="s">
        <v>21</v>
      </c>
      <c r="N383" s="207" t="s">
        <v>47</v>
      </c>
      <c r="O383" s="85"/>
      <c r="P383" s="208">
        <f>O383*H383</f>
        <v>0</v>
      </c>
      <c r="Q383" s="208">
        <v>0</v>
      </c>
      <c r="R383" s="208">
        <f>Q383*H383</f>
        <v>0</v>
      </c>
      <c r="S383" s="208">
        <v>0</v>
      </c>
      <c r="T383" s="209">
        <f>S383*H383</f>
        <v>0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10" t="s">
        <v>209</v>
      </c>
      <c r="AT383" s="210" t="s">
        <v>144</v>
      </c>
      <c r="AU383" s="210" t="s">
        <v>86</v>
      </c>
      <c r="AY383" s="18" t="s">
        <v>143</v>
      </c>
      <c r="BE383" s="211">
        <f>IF(N383="základní",J383,0)</f>
        <v>0</v>
      </c>
      <c r="BF383" s="211">
        <f>IF(N383="snížená",J383,0)</f>
        <v>0</v>
      </c>
      <c r="BG383" s="211">
        <f>IF(N383="zákl. přenesená",J383,0)</f>
        <v>0</v>
      </c>
      <c r="BH383" s="211">
        <f>IF(N383="sníž. přenesená",J383,0)</f>
        <v>0</v>
      </c>
      <c r="BI383" s="211">
        <f>IF(N383="nulová",J383,0)</f>
        <v>0</v>
      </c>
      <c r="BJ383" s="18" t="s">
        <v>84</v>
      </c>
      <c r="BK383" s="211">
        <f>ROUND(I383*H383,2)</f>
        <v>0</v>
      </c>
      <c r="BL383" s="18" t="s">
        <v>209</v>
      </c>
      <c r="BM383" s="210" t="s">
        <v>709</v>
      </c>
    </row>
    <row r="384" spans="1:51" s="13" customFormat="1" ht="12">
      <c r="A384" s="13"/>
      <c r="B384" s="229"/>
      <c r="C384" s="230"/>
      <c r="D384" s="212" t="s">
        <v>377</v>
      </c>
      <c r="E384" s="231" t="s">
        <v>21</v>
      </c>
      <c r="F384" s="232" t="s">
        <v>695</v>
      </c>
      <c r="G384" s="230"/>
      <c r="H384" s="233">
        <v>2</v>
      </c>
      <c r="I384" s="234"/>
      <c r="J384" s="230"/>
      <c r="K384" s="230"/>
      <c r="L384" s="235"/>
      <c r="M384" s="236"/>
      <c r="N384" s="237"/>
      <c r="O384" s="237"/>
      <c r="P384" s="237"/>
      <c r="Q384" s="237"/>
      <c r="R384" s="237"/>
      <c r="S384" s="237"/>
      <c r="T384" s="238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39" t="s">
        <v>377</v>
      </c>
      <c r="AU384" s="239" t="s">
        <v>86</v>
      </c>
      <c r="AV384" s="13" t="s">
        <v>86</v>
      </c>
      <c r="AW384" s="13" t="s">
        <v>37</v>
      </c>
      <c r="AX384" s="13" t="s">
        <v>84</v>
      </c>
      <c r="AY384" s="239" t="s">
        <v>143</v>
      </c>
    </row>
    <row r="385" spans="1:65" s="2" customFormat="1" ht="16.5" customHeight="1">
      <c r="A385" s="39"/>
      <c r="B385" s="40"/>
      <c r="C385" s="199" t="s">
        <v>710</v>
      </c>
      <c r="D385" s="199" t="s">
        <v>144</v>
      </c>
      <c r="E385" s="200" t="s">
        <v>711</v>
      </c>
      <c r="F385" s="201" t="s">
        <v>712</v>
      </c>
      <c r="G385" s="202" t="s">
        <v>400</v>
      </c>
      <c r="H385" s="203">
        <v>3</v>
      </c>
      <c r="I385" s="204"/>
      <c r="J385" s="205">
        <f>ROUND(I385*H385,2)</f>
        <v>0</v>
      </c>
      <c r="K385" s="201" t="s">
        <v>369</v>
      </c>
      <c r="L385" s="45"/>
      <c r="M385" s="206" t="s">
        <v>21</v>
      </c>
      <c r="N385" s="207" t="s">
        <v>47</v>
      </c>
      <c r="O385" s="85"/>
      <c r="P385" s="208">
        <f>O385*H385</f>
        <v>0</v>
      </c>
      <c r="Q385" s="208">
        <v>0.00148</v>
      </c>
      <c r="R385" s="208">
        <f>Q385*H385</f>
        <v>0.0044399999999999995</v>
      </c>
      <c r="S385" s="208">
        <v>0</v>
      </c>
      <c r="T385" s="209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10" t="s">
        <v>209</v>
      </c>
      <c r="AT385" s="210" t="s">
        <v>144</v>
      </c>
      <c r="AU385" s="210" t="s">
        <v>86</v>
      </c>
      <c r="AY385" s="18" t="s">
        <v>143</v>
      </c>
      <c r="BE385" s="211">
        <f>IF(N385="základní",J385,0)</f>
        <v>0</v>
      </c>
      <c r="BF385" s="211">
        <f>IF(N385="snížená",J385,0)</f>
        <v>0</v>
      </c>
      <c r="BG385" s="211">
        <f>IF(N385="zákl. přenesená",J385,0)</f>
        <v>0</v>
      </c>
      <c r="BH385" s="211">
        <f>IF(N385="sníž. přenesená",J385,0)</f>
        <v>0</v>
      </c>
      <c r="BI385" s="211">
        <f>IF(N385="nulová",J385,0)</f>
        <v>0</v>
      </c>
      <c r="BJ385" s="18" t="s">
        <v>84</v>
      </c>
      <c r="BK385" s="211">
        <f>ROUND(I385*H385,2)</f>
        <v>0</v>
      </c>
      <c r="BL385" s="18" t="s">
        <v>209</v>
      </c>
      <c r="BM385" s="210" t="s">
        <v>713</v>
      </c>
    </row>
    <row r="386" spans="1:51" s="13" customFormat="1" ht="12">
      <c r="A386" s="13"/>
      <c r="B386" s="229"/>
      <c r="C386" s="230"/>
      <c r="D386" s="212" t="s">
        <v>377</v>
      </c>
      <c r="E386" s="231" t="s">
        <v>21</v>
      </c>
      <c r="F386" s="232" t="s">
        <v>714</v>
      </c>
      <c r="G386" s="230"/>
      <c r="H386" s="233">
        <v>3</v>
      </c>
      <c r="I386" s="234"/>
      <c r="J386" s="230"/>
      <c r="K386" s="230"/>
      <c r="L386" s="235"/>
      <c r="M386" s="236"/>
      <c r="N386" s="237"/>
      <c r="O386" s="237"/>
      <c r="P386" s="237"/>
      <c r="Q386" s="237"/>
      <c r="R386" s="237"/>
      <c r="S386" s="237"/>
      <c r="T386" s="238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39" t="s">
        <v>377</v>
      </c>
      <c r="AU386" s="239" t="s">
        <v>86</v>
      </c>
      <c r="AV386" s="13" t="s">
        <v>86</v>
      </c>
      <c r="AW386" s="13" t="s">
        <v>37</v>
      </c>
      <c r="AX386" s="13" t="s">
        <v>84</v>
      </c>
      <c r="AY386" s="239" t="s">
        <v>143</v>
      </c>
    </row>
    <row r="387" spans="1:65" s="2" customFormat="1" ht="16.5" customHeight="1">
      <c r="A387" s="39"/>
      <c r="B387" s="40"/>
      <c r="C387" s="199" t="s">
        <v>715</v>
      </c>
      <c r="D387" s="199" t="s">
        <v>144</v>
      </c>
      <c r="E387" s="200" t="s">
        <v>716</v>
      </c>
      <c r="F387" s="201" t="s">
        <v>717</v>
      </c>
      <c r="G387" s="202" t="s">
        <v>400</v>
      </c>
      <c r="H387" s="203">
        <v>2</v>
      </c>
      <c r="I387" s="204"/>
      <c r="J387" s="205">
        <f>ROUND(I387*H387,2)</f>
        <v>0</v>
      </c>
      <c r="K387" s="201" t="s">
        <v>369</v>
      </c>
      <c r="L387" s="45"/>
      <c r="M387" s="206" t="s">
        <v>21</v>
      </c>
      <c r="N387" s="207" t="s">
        <v>47</v>
      </c>
      <c r="O387" s="85"/>
      <c r="P387" s="208">
        <f>O387*H387</f>
        <v>0</v>
      </c>
      <c r="Q387" s="208">
        <v>0.00022</v>
      </c>
      <c r="R387" s="208">
        <f>Q387*H387</f>
        <v>0.00044</v>
      </c>
      <c r="S387" s="208">
        <v>0</v>
      </c>
      <c r="T387" s="209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10" t="s">
        <v>209</v>
      </c>
      <c r="AT387" s="210" t="s">
        <v>144</v>
      </c>
      <c r="AU387" s="210" t="s">
        <v>86</v>
      </c>
      <c r="AY387" s="18" t="s">
        <v>143</v>
      </c>
      <c r="BE387" s="211">
        <f>IF(N387="základní",J387,0)</f>
        <v>0</v>
      </c>
      <c r="BF387" s="211">
        <f>IF(N387="snížená",J387,0)</f>
        <v>0</v>
      </c>
      <c r="BG387" s="211">
        <f>IF(N387="zákl. přenesená",J387,0)</f>
        <v>0</v>
      </c>
      <c r="BH387" s="211">
        <f>IF(N387="sníž. přenesená",J387,0)</f>
        <v>0</v>
      </c>
      <c r="BI387" s="211">
        <f>IF(N387="nulová",J387,0)</f>
        <v>0</v>
      </c>
      <c r="BJ387" s="18" t="s">
        <v>84</v>
      </c>
      <c r="BK387" s="211">
        <f>ROUND(I387*H387,2)</f>
        <v>0</v>
      </c>
      <c r="BL387" s="18" t="s">
        <v>209</v>
      </c>
      <c r="BM387" s="210" t="s">
        <v>718</v>
      </c>
    </row>
    <row r="388" spans="1:51" s="13" customFormat="1" ht="12">
      <c r="A388" s="13"/>
      <c r="B388" s="229"/>
      <c r="C388" s="230"/>
      <c r="D388" s="212" t="s">
        <v>377</v>
      </c>
      <c r="E388" s="231" t="s">
        <v>21</v>
      </c>
      <c r="F388" s="232" t="s">
        <v>695</v>
      </c>
      <c r="G388" s="230"/>
      <c r="H388" s="233">
        <v>2</v>
      </c>
      <c r="I388" s="234"/>
      <c r="J388" s="230"/>
      <c r="K388" s="230"/>
      <c r="L388" s="235"/>
      <c r="M388" s="236"/>
      <c r="N388" s="237"/>
      <c r="O388" s="237"/>
      <c r="P388" s="237"/>
      <c r="Q388" s="237"/>
      <c r="R388" s="237"/>
      <c r="S388" s="237"/>
      <c r="T388" s="238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39" t="s">
        <v>377</v>
      </c>
      <c r="AU388" s="239" t="s">
        <v>86</v>
      </c>
      <c r="AV388" s="13" t="s">
        <v>86</v>
      </c>
      <c r="AW388" s="13" t="s">
        <v>37</v>
      </c>
      <c r="AX388" s="13" t="s">
        <v>84</v>
      </c>
      <c r="AY388" s="239" t="s">
        <v>143</v>
      </c>
    </row>
    <row r="389" spans="1:65" s="2" customFormat="1" ht="21.75" customHeight="1">
      <c r="A389" s="39"/>
      <c r="B389" s="40"/>
      <c r="C389" s="199" t="s">
        <v>719</v>
      </c>
      <c r="D389" s="199" t="s">
        <v>144</v>
      </c>
      <c r="E389" s="200" t="s">
        <v>720</v>
      </c>
      <c r="F389" s="201" t="s">
        <v>721</v>
      </c>
      <c r="G389" s="202" t="s">
        <v>400</v>
      </c>
      <c r="H389" s="203">
        <v>2</v>
      </c>
      <c r="I389" s="204"/>
      <c r="J389" s="205">
        <f>ROUND(I389*H389,2)</f>
        <v>0</v>
      </c>
      <c r="K389" s="201" t="s">
        <v>148</v>
      </c>
      <c r="L389" s="45"/>
      <c r="M389" s="206" t="s">
        <v>21</v>
      </c>
      <c r="N389" s="207" t="s">
        <v>47</v>
      </c>
      <c r="O389" s="85"/>
      <c r="P389" s="208">
        <f>O389*H389</f>
        <v>0</v>
      </c>
      <c r="Q389" s="208">
        <v>0.00102</v>
      </c>
      <c r="R389" s="208">
        <f>Q389*H389</f>
        <v>0.00204</v>
      </c>
      <c r="S389" s="208">
        <v>0</v>
      </c>
      <c r="T389" s="209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10" t="s">
        <v>209</v>
      </c>
      <c r="AT389" s="210" t="s">
        <v>144</v>
      </c>
      <c r="AU389" s="210" t="s">
        <v>86</v>
      </c>
      <c r="AY389" s="18" t="s">
        <v>143</v>
      </c>
      <c r="BE389" s="211">
        <f>IF(N389="základní",J389,0)</f>
        <v>0</v>
      </c>
      <c r="BF389" s="211">
        <f>IF(N389="snížená",J389,0)</f>
        <v>0</v>
      </c>
      <c r="BG389" s="211">
        <f>IF(N389="zákl. přenesená",J389,0)</f>
        <v>0</v>
      </c>
      <c r="BH389" s="211">
        <f>IF(N389="sníž. přenesená",J389,0)</f>
        <v>0</v>
      </c>
      <c r="BI389" s="211">
        <f>IF(N389="nulová",J389,0)</f>
        <v>0</v>
      </c>
      <c r="BJ389" s="18" t="s">
        <v>84</v>
      </c>
      <c r="BK389" s="211">
        <f>ROUND(I389*H389,2)</f>
        <v>0</v>
      </c>
      <c r="BL389" s="18" t="s">
        <v>209</v>
      </c>
      <c r="BM389" s="210" t="s">
        <v>722</v>
      </c>
    </row>
    <row r="390" spans="1:51" s="13" customFormat="1" ht="12">
      <c r="A390" s="13"/>
      <c r="B390" s="229"/>
      <c r="C390" s="230"/>
      <c r="D390" s="212" t="s">
        <v>377</v>
      </c>
      <c r="E390" s="231" t="s">
        <v>21</v>
      </c>
      <c r="F390" s="232" t="s">
        <v>723</v>
      </c>
      <c r="G390" s="230"/>
      <c r="H390" s="233">
        <v>2</v>
      </c>
      <c r="I390" s="234"/>
      <c r="J390" s="230"/>
      <c r="K390" s="230"/>
      <c r="L390" s="235"/>
      <c r="M390" s="236"/>
      <c r="N390" s="237"/>
      <c r="O390" s="237"/>
      <c r="P390" s="237"/>
      <c r="Q390" s="237"/>
      <c r="R390" s="237"/>
      <c r="S390" s="237"/>
      <c r="T390" s="238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39" t="s">
        <v>377</v>
      </c>
      <c r="AU390" s="239" t="s">
        <v>86</v>
      </c>
      <c r="AV390" s="13" t="s">
        <v>86</v>
      </c>
      <c r="AW390" s="13" t="s">
        <v>37</v>
      </c>
      <c r="AX390" s="13" t="s">
        <v>84</v>
      </c>
      <c r="AY390" s="239" t="s">
        <v>143</v>
      </c>
    </row>
    <row r="391" spans="1:65" s="2" customFormat="1" ht="12">
      <c r="A391" s="39"/>
      <c r="B391" s="40"/>
      <c r="C391" s="199" t="s">
        <v>724</v>
      </c>
      <c r="D391" s="199" t="s">
        <v>144</v>
      </c>
      <c r="E391" s="200" t="s">
        <v>725</v>
      </c>
      <c r="F391" s="201" t="s">
        <v>726</v>
      </c>
      <c r="G391" s="202" t="s">
        <v>400</v>
      </c>
      <c r="H391" s="203">
        <v>1</v>
      </c>
      <c r="I391" s="204"/>
      <c r="J391" s="205">
        <f>ROUND(I391*H391,2)</f>
        <v>0</v>
      </c>
      <c r="K391" s="201" t="s">
        <v>369</v>
      </c>
      <c r="L391" s="45"/>
      <c r="M391" s="206" t="s">
        <v>21</v>
      </c>
      <c r="N391" s="207" t="s">
        <v>47</v>
      </c>
      <c r="O391" s="85"/>
      <c r="P391" s="208">
        <f>O391*H391</f>
        <v>0</v>
      </c>
      <c r="Q391" s="208">
        <v>0.00017</v>
      </c>
      <c r="R391" s="208">
        <f>Q391*H391</f>
        <v>0.00017</v>
      </c>
      <c r="S391" s="208">
        <v>0</v>
      </c>
      <c r="T391" s="209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10" t="s">
        <v>209</v>
      </c>
      <c r="AT391" s="210" t="s">
        <v>144</v>
      </c>
      <c r="AU391" s="210" t="s">
        <v>86</v>
      </c>
      <c r="AY391" s="18" t="s">
        <v>143</v>
      </c>
      <c r="BE391" s="211">
        <f>IF(N391="základní",J391,0)</f>
        <v>0</v>
      </c>
      <c r="BF391" s="211">
        <f>IF(N391="snížená",J391,0)</f>
        <v>0</v>
      </c>
      <c r="BG391" s="211">
        <f>IF(N391="zákl. přenesená",J391,0)</f>
        <v>0</v>
      </c>
      <c r="BH391" s="211">
        <f>IF(N391="sníž. přenesená",J391,0)</f>
        <v>0</v>
      </c>
      <c r="BI391" s="211">
        <f>IF(N391="nulová",J391,0)</f>
        <v>0</v>
      </c>
      <c r="BJ391" s="18" t="s">
        <v>84</v>
      </c>
      <c r="BK391" s="211">
        <f>ROUND(I391*H391,2)</f>
        <v>0</v>
      </c>
      <c r="BL391" s="18" t="s">
        <v>209</v>
      </c>
      <c r="BM391" s="210" t="s">
        <v>727</v>
      </c>
    </row>
    <row r="392" spans="1:51" s="13" customFormat="1" ht="12">
      <c r="A392" s="13"/>
      <c r="B392" s="229"/>
      <c r="C392" s="230"/>
      <c r="D392" s="212" t="s">
        <v>377</v>
      </c>
      <c r="E392" s="231" t="s">
        <v>21</v>
      </c>
      <c r="F392" s="232" t="s">
        <v>728</v>
      </c>
      <c r="G392" s="230"/>
      <c r="H392" s="233">
        <v>1</v>
      </c>
      <c r="I392" s="234"/>
      <c r="J392" s="230"/>
      <c r="K392" s="230"/>
      <c r="L392" s="235"/>
      <c r="M392" s="236"/>
      <c r="N392" s="237"/>
      <c r="O392" s="237"/>
      <c r="P392" s="237"/>
      <c r="Q392" s="237"/>
      <c r="R392" s="237"/>
      <c r="S392" s="237"/>
      <c r="T392" s="238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39" t="s">
        <v>377</v>
      </c>
      <c r="AU392" s="239" t="s">
        <v>86</v>
      </c>
      <c r="AV392" s="13" t="s">
        <v>86</v>
      </c>
      <c r="AW392" s="13" t="s">
        <v>37</v>
      </c>
      <c r="AX392" s="13" t="s">
        <v>84</v>
      </c>
      <c r="AY392" s="239" t="s">
        <v>143</v>
      </c>
    </row>
    <row r="393" spans="1:65" s="2" customFormat="1" ht="12">
      <c r="A393" s="39"/>
      <c r="B393" s="40"/>
      <c r="C393" s="199" t="s">
        <v>729</v>
      </c>
      <c r="D393" s="199" t="s">
        <v>144</v>
      </c>
      <c r="E393" s="200" t="s">
        <v>730</v>
      </c>
      <c r="F393" s="201" t="s">
        <v>731</v>
      </c>
      <c r="G393" s="202" t="s">
        <v>368</v>
      </c>
      <c r="H393" s="203">
        <v>0.122</v>
      </c>
      <c r="I393" s="204"/>
      <c r="J393" s="205">
        <f>ROUND(I393*H393,2)</f>
        <v>0</v>
      </c>
      <c r="K393" s="201" t="s">
        <v>369</v>
      </c>
      <c r="L393" s="45"/>
      <c r="M393" s="206" t="s">
        <v>21</v>
      </c>
      <c r="N393" s="207" t="s">
        <v>47</v>
      </c>
      <c r="O393" s="85"/>
      <c r="P393" s="208">
        <f>O393*H393</f>
        <v>0</v>
      </c>
      <c r="Q393" s="208">
        <v>0</v>
      </c>
      <c r="R393" s="208">
        <f>Q393*H393</f>
        <v>0</v>
      </c>
      <c r="S393" s="208">
        <v>0</v>
      </c>
      <c r="T393" s="209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10" t="s">
        <v>209</v>
      </c>
      <c r="AT393" s="210" t="s">
        <v>144</v>
      </c>
      <c r="AU393" s="210" t="s">
        <v>86</v>
      </c>
      <c r="AY393" s="18" t="s">
        <v>143</v>
      </c>
      <c r="BE393" s="211">
        <f>IF(N393="základní",J393,0)</f>
        <v>0</v>
      </c>
      <c r="BF393" s="211">
        <f>IF(N393="snížená",J393,0)</f>
        <v>0</v>
      </c>
      <c r="BG393" s="211">
        <f>IF(N393="zákl. přenesená",J393,0)</f>
        <v>0</v>
      </c>
      <c r="BH393" s="211">
        <f>IF(N393="sníž. přenesená",J393,0)</f>
        <v>0</v>
      </c>
      <c r="BI393" s="211">
        <f>IF(N393="nulová",J393,0)</f>
        <v>0</v>
      </c>
      <c r="BJ393" s="18" t="s">
        <v>84</v>
      </c>
      <c r="BK393" s="211">
        <f>ROUND(I393*H393,2)</f>
        <v>0</v>
      </c>
      <c r="BL393" s="18" t="s">
        <v>209</v>
      </c>
      <c r="BM393" s="210" t="s">
        <v>732</v>
      </c>
    </row>
    <row r="394" spans="1:63" s="12" customFormat="1" ht="22.8" customHeight="1">
      <c r="A394" s="12"/>
      <c r="B394" s="185"/>
      <c r="C394" s="186"/>
      <c r="D394" s="187" t="s">
        <v>75</v>
      </c>
      <c r="E394" s="217" t="s">
        <v>733</v>
      </c>
      <c r="F394" s="217" t="s">
        <v>734</v>
      </c>
      <c r="G394" s="186"/>
      <c r="H394" s="186"/>
      <c r="I394" s="189"/>
      <c r="J394" s="218">
        <f>BK394</f>
        <v>0</v>
      </c>
      <c r="K394" s="186"/>
      <c r="L394" s="191"/>
      <c r="M394" s="192"/>
      <c r="N394" s="193"/>
      <c r="O394" s="193"/>
      <c r="P394" s="194">
        <f>SUM(P395:P438)</f>
        <v>0</v>
      </c>
      <c r="Q394" s="193"/>
      <c r="R394" s="194">
        <f>SUM(R395:R438)</f>
        <v>0.33197</v>
      </c>
      <c r="S394" s="193"/>
      <c r="T394" s="195">
        <f>SUM(T395:T438)</f>
        <v>0.29819999999999997</v>
      </c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R394" s="196" t="s">
        <v>86</v>
      </c>
      <c r="AT394" s="197" t="s">
        <v>75</v>
      </c>
      <c r="AU394" s="197" t="s">
        <v>84</v>
      </c>
      <c r="AY394" s="196" t="s">
        <v>143</v>
      </c>
      <c r="BK394" s="198">
        <f>SUM(BK395:BK438)</f>
        <v>0</v>
      </c>
    </row>
    <row r="395" spans="1:65" s="2" customFormat="1" ht="16.5" customHeight="1">
      <c r="A395" s="39"/>
      <c r="B395" s="40"/>
      <c r="C395" s="199" t="s">
        <v>735</v>
      </c>
      <c r="D395" s="199" t="s">
        <v>144</v>
      </c>
      <c r="E395" s="200" t="s">
        <v>736</v>
      </c>
      <c r="F395" s="201" t="s">
        <v>737</v>
      </c>
      <c r="G395" s="202" t="s">
        <v>159</v>
      </c>
      <c r="H395" s="203">
        <v>60</v>
      </c>
      <c r="I395" s="204"/>
      <c r="J395" s="205">
        <f>ROUND(I395*H395,2)</f>
        <v>0</v>
      </c>
      <c r="K395" s="201" t="s">
        <v>369</v>
      </c>
      <c r="L395" s="45"/>
      <c r="M395" s="206" t="s">
        <v>21</v>
      </c>
      <c r="N395" s="207" t="s">
        <v>47</v>
      </c>
      <c r="O395" s="85"/>
      <c r="P395" s="208">
        <f>O395*H395</f>
        <v>0</v>
      </c>
      <c r="Q395" s="208">
        <v>0</v>
      </c>
      <c r="R395" s="208">
        <f>Q395*H395</f>
        <v>0</v>
      </c>
      <c r="S395" s="208">
        <v>0.00497</v>
      </c>
      <c r="T395" s="209">
        <f>S395*H395</f>
        <v>0.29819999999999997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R395" s="210" t="s">
        <v>209</v>
      </c>
      <c r="AT395" s="210" t="s">
        <v>144</v>
      </c>
      <c r="AU395" s="210" t="s">
        <v>86</v>
      </c>
      <c r="AY395" s="18" t="s">
        <v>143</v>
      </c>
      <c r="BE395" s="211">
        <f>IF(N395="základní",J395,0)</f>
        <v>0</v>
      </c>
      <c r="BF395" s="211">
        <f>IF(N395="snížená",J395,0)</f>
        <v>0</v>
      </c>
      <c r="BG395" s="211">
        <f>IF(N395="zákl. přenesená",J395,0)</f>
        <v>0</v>
      </c>
      <c r="BH395" s="211">
        <f>IF(N395="sníž. přenesená",J395,0)</f>
        <v>0</v>
      </c>
      <c r="BI395" s="211">
        <f>IF(N395="nulová",J395,0)</f>
        <v>0</v>
      </c>
      <c r="BJ395" s="18" t="s">
        <v>84</v>
      </c>
      <c r="BK395" s="211">
        <f>ROUND(I395*H395,2)</f>
        <v>0</v>
      </c>
      <c r="BL395" s="18" t="s">
        <v>209</v>
      </c>
      <c r="BM395" s="210" t="s">
        <v>738</v>
      </c>
    </row>
    <row r="396" spans="1:51" s="13" customFormat="1" ht="12">
      <c r="A396" s="13"/>
      <c r="B396" s="229"/>
      <c r="C396" s="230"/>
      <c r="D396" s="212" t="s">
        <v>377</v>
      </c>
      <c r="E396" s="231" t="s">
        <v>21</v>
      </c>
      <c r="F396" s="232" t="s">
        <v>739</v>
      </c>
      <c r="G396" s="230"/>
      <c r="H396" s="233">
        <v>60</v>
      </c>
      <c r="I396" s="234"/>
      <c r="J396" s="230"/>
      <c r="K396" s="230"/>
      <c r="L396" s="235"/>
      <c r="M396" s="236"/>
      <c r="N396" s="237"/>
      <c r="O396" s="237"/>
      <c r="P396" s="237"/>
      <c r="Q396" s="237"/>
      <c r="R396" s="237"/>
      <c r="S396" s="237"/>
      <c r="T396" s="238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39" t="s">
        <v>377</v>
      </c>
      <c r="AU396" s="239" t="s">
        <v>86</v>
      </c>
      <c r="AV396" s="13" t="s">
        <v>86</v>
      </c>
      <c r="AW396" s="13" t="s">
        <v>37</v>
      </c>
      <c r="AX396" s="13" t="s">
        <v>84</v>
      </c>
      <c r="AY396" s="239" t="s">
        <v>143</v>
      </c>
    </row>
    <row r="397" spans="1:65" s="2" customFormat="1" ht="21.75" customHeight="1">
      <c r="A397" s="39"/>
      <c r="B397" s="40"/>
      <c r="C397" s="199" t="s">
        <v>740</v>
      </c>
      <c r="D397" s="199" t="s">
        <v>144</v>
      </c>
      <c r="E397" s="200" t="s">
        <v>741</v>
      </c>
      <c r="F397" s="201" t="s">
        <v>742</v>
      </c>
      <c r="G397" s="202" t="s">
        <v>159</v>
      </c>
      <c r="H397" s="203">
        <v>4</v>
      </c>
      <c r="I397" s="204"/>
      <c r="J397" s="205">
        <f>ROUND(I397*H397,2)</f>
        <v>0</v>
      </c>
      <c r="K397" s="201" t="s">
        <v>369</v>
      </c>
      <c r="L397" s="45"/>
      <c r="M397" s="206" t="s">
        <v>21</v>
      </c>
      <c r="N397" s="207" t="s">
        <v>47</v>
      </c>
      <c r="O397" s="85"/>
      <c r="P397" s="208">
        <f>O397*H397</f>
        <v>0</v>
      </c>
      <c r="Q397" s="208">
        <v>0.00084</v>
      </c>
      <c r="R397" s="208">
        <f>Q397*H397</f>
        <v>0.00336</v>
      </c>
      <c r="S397" s="208">
        <v>0</v>
      </c>
      <c r="T397" s="209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10" t="s">
        <v>209</v>
      </c>
      <c r="AT397" s="210" t="s">
        <v>144</v>
      </c>
      <c r="AU397" s="210" t="s">
        <v>86</v>
      </c>
      <c r="AY397" s="18" t="s">
        <v>143</v>
      </c>
      <c r="BE397" s="211">
        <f>IF(N397="základní",J397,0)</f>
        <v>0</v>
      </c>
      <c r="BF397" s="211">
        <f>IF(N397="snížená",J397,0)</f>
        <v>0</v>
      </c>
      <c r="BG397" s="211">
        <f>IF(N397="zákl. přenesená",J397,0)</f>
        <v>0</v>
      </c>
      <c r="BH397" s="211">
        <f>IF(N397="sníž. přenesená",J397,0)</f>
        <v>0</v>
      </c>
      <c r="BI397" s="211">
        <f>IF(N397="nulová",J397,0)</f>
        <v>0</v>
      </c>
      <c r="BJ397" s="18" t="s">
        <v>84</v>
      </c>
      <c r="BK397" s="211">
        <f>ROUND(I397*H397,2)</f>
        <v>0</v>
      </c>
      <c r="BL397" s="18" t="s">
        <v>209</v>
      </c>
      <c r="BM397" s="210" t="s">
        <v>743</v>
      </c>
    </row>
    <row r="398" spans="1:51" s="13" customFormat="1" ht="12">
      <c r="A398" s="13"/>
      <c r="B398" s="229"/>
      <c r="C398" s="230"/>
      <c r="D398" s="212" t="s">
        <v>377</v>
      </c>
      <c r="E398" s="231" t="s">
        <v>21</v>
      </c>
      <c r="F398" s="232" t="s">
        <v>744</v>
      </c>
      <c r="G398" s="230"/>
      <c r="H398" s="233">
        <v>4</v>
      </c>
      <c r="I398" s="234"/>
      <c r="J398" s="230"/>
      <c r="K398" s="230"/>
      <c r="L398" s="235"/>
      <c r="M398" s="236"/>
      <c r="N398" s="237"/>
      <c r="O398" s="237"/>
      <c r="P398" s="237"/>
      <c r="Q398" s="237"/>
      <c r="R398" s="237"/>
      <c r="S398" s="237"/>
      <c r="T398" s="238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39" t="s">
        <v>377</v>
      </c>
      <c r="AU398" s="239" t="s">
        <v>86</v>
      </c>
      <c r="AV398" s="13" t="s">
        <v>86</v>
      </c>
      <c r="AW398" s="13" t="s">
        <v>37</v>
      </c>
      <c r="AX398" s="13" t="s">
        <v>84</v>
      </c>
      <c r="AY398" s="239" t="s">
        <v>143</v>
      </c>
    </row>
    <row r="399" spans="1:65" s="2" customFormat="1" ht="21.75" customHeight="1">
      <c r="A399" s="39"/>
      <c r="B399" s="40"/>
      <c r="C399" s="199" t="s">
        <v>745</v>
      </c>
      <c r="D399" s="199" t="s">
        <v>144</v>
      </c>
      <c r="E399" s="200" t="s">
        <v>746</v>
      </c>
      <c r="F399" s="201" t="s">
        <v>747</v>
      </c>
      <c r="G399" s="202" t="s">
        <v>159</v>
      </c>
      <c r="H399" s="203">
        <v>13</v>
      </c>
      <c r="I399" s="204"/>
      <c r="J399" s="205">
        <f>ROUND(I399*H399,2)</f>
        <v>0</v>
      </c>
      <c r="K399" s="201" t="s">
        <v>369</v>
      </c>
      <c r="L399" s="45"/>
      <c r="M399" s="206" t="s">
        <v>21</v>
      </c>
      <c r="N399" s="207" t="s">
        <v>47</v>
      </c>
      <c r="O399" s="85"/>
      <c r="P399" s="208">
        <f>O399*H399</f>
        <v>0</v>
      </c>
      <c r="Q399" s="208">
        <v>0.00116</v>
      </c>
      <c r="R399" s="208">
        <f>Q399*H399</f>
        <v>0.01508</v>
      </c>
      <c r="S399" s="208">
        <v>0</v>
      </c>
      <c r="T399" s="209">
        <f>S399*H399</f>
        <v>0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10" t="s">
        <v>209</v>
      </c>
      <c r="AT399" s="210" t="s">
        <v>144</v>
      </c>
      <c r="AU399" s="210" t="s">
        <v>86</v>
      </c>
      <c r="AY399" s="18" t="s">
        <v>143</v>
      </c>
      <c r="BE399" s="211">
        <f>IF(N399="základní",J399,0)</f>
        <v>0</v>
      </c>
      <c r="BF399" s="211">
        <f>IF(N399="snížená",J399,0)</f>
        <v>0</v>
      </c>
      <c r="BG399" s="211">
        <f>IF(N399="zákl. přenesená",J399,0)</f>
        <v>0</v>
      </c>
      <c r="BH399" s="211">
        <f>IF(N399="sníž. přenesená",J399,0)</f>
        <v>0</v>
      </c>
      <c r="BI399" s="211">
        <f>IF(N399="nulová",J399,0)</f>
        <v>0</v>
      </c>
      <c r="BJ399" s="18" t="s">
        <v>84</v>
      </c>
      <c r="BK399" s="211">
        <f>ROUND(I399*H399,2)</f>
        <v>0</v>
      </c>
      <c r="BL399" s="18" t="s">
        <v>209</v>
      </c>
      <c r="BM399" s="210" t="s">
        <v>748</v>
      </c>
    </row>
    <row r="400" spans="1:51" s="13" customFormat="1" ht="12">
      <c r="A400" s="13"/>
      <c r="B400" s="229"/>
      <c r="C400" s="230"/>
      <c r="D400" s="212" t="s">
        <v>377</v>
      </c>
      <c r="E400" s="231" t="s">
        <v>21</v>
      </c>
      <c r="F400" s="232" t="s">
        <v>749</v>
      </c>
      <c r="G400" s="230"/>
      <c r="H400" s="233">
        <v>13</v>
      </c>
      <c r="I400" s="234"/>
      <c r="J400" s="230"/>
      <c r="K400" s="230"/>
      <c r="L400" s="235"/>
      <c r="M400" s="236"/>
      <c r="N400" s="237"/>
      <c r="O400" s="237"/>
      <c r="P400" s="237"/>
      <c r="Q400" s="237"/>
      <c r="R400" s="237"/>
      <c r="S400" s="237"/>
      <c r="T400" s="238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39" t="s">
        <v>377</v>
      </c>
      <c r="AU400" s="239" t="s">
        <v>86</v>
      </c>
      <c r="AV400" s="13" t="s">
        <v>86</v>
      </c>
      <c r="AW400" s="13" t="s">
        <v>37</v>
      </c>
      <c r="AX400" s="13" t="s">
        <v>84</v>
      </c>
      <c r="AY400" s="239" t="s">
        <v>143</v>
      </c>
    </row>
    <row r="401" spans="1:65" s="2" customFormat="1" ht="21.75" customHeight="1">
      <c r="A401" s="39"/>
      <c r="B401" s="40"/>
      <c r="C401" s="199" t="s">
        <v>750</v>
      </c>
      <c r="D401" s="199" t="s">
        <v>144</v>
      </c>
      <c r="E401" s="200" t="s">
        <v>751</v>
      </c>
      <c r="F401" s="201" t="s">
        <v>752</v>
      </c>
      <c r="G401" s="202" t="s">
        <v>159</v>
      </c>
      <c r="H401" s="203">
        <v>5</v>
      </c>
      <c r="I401" s="204"/>
      <c r="J401" s="205">
        <f>ROUND(I401*H401,2)</f>
        <v>0</v>
      </c>
      <c r="K401" s="201" t="s">
        <v>369</v>
      </c>
      <c r="L401" s="45"/>
      <c r="M401" s="206" t="s">
        <v>21</v>
      </c>
      <c r="N401" s="207" t="s">
        <v>47</v>
      </c>
      <c r="O401" s="85"/>
      <c r="P401" s="208">
        <f>O401*H401</f>
        <v>0</v>
      </c>
      <c r="Q401" s="208">
        <v>0.00144</v>
      </c>
      <c r="R401" s="208">
        <f>Q401*H401</f>
        <v>0.007200000000000001</v>
      </c>
      <c r="S401" s="208">
        <v>0</v>
      </c>
      <c r="T401" s="209">
        <f>S401*H401</f>
        <v>0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10" t="s">
        <v>209</v>
      </c>
      <c r="AT401" s="210" t="s">
        <v>144</v>
      </c>
      <c r="AU401" s="210" t="s">
        <v>86</v>
      </c>
      <c r="AY401" s="18" t="s">
        <v>143</v>
      </c>
      <c r="BE401" s="211">
        <f>IF(N401="základní",J401,0)</f>
        <v>0</v>
      </c>
      <c r="BF401" s="211">
        <f>IF(N401="snížená",J401,0)</f>
        <v>0</v>
      </c>
      <c r="BG401" s="211">
        <f>IF(N401="zákl. přenesená",J401,0)</f>
        <v>0</v>
      </c>
      <c r="BH401" s="211">
        <f>IF(N401="sníž. přenesená",J401,0)</f>
        <v>0</v>
      </c>
      <c r="BI401" s="211">
        <f>IF(N401="nulová",J401,0)</f>
        <v>0</v>
      </c>
      <c r="BJ401" s="18" t="s">
        <v>84</v>
      </c>
      <c r="BK401" s="211">
        <f>ROUND(I401*H401,2)</f>
        <v>0</v>
      </c>
      <c r="BL401" s="18" t="s">
        <v>209</v>
      </c>
      <c r="BM401" s="210" t="s">
        <v>753</v>
      </c>
    </row>
    <row r="402" spans="1:51" s="13" customFormat="1" ht="12">
      <c r="A402" s="13"/>
      <c r="B402" s="229"/>
      <c r="C402" s="230"/>
      <c r="D402" s="212" t="s">
        <v>377</v>
      </c>
      <c r="E402" s="231" t="s">
        <v>21</v>
      </c>
      <c r="F402" s="232" t="s">
        <v>754</v>
      </c>
      <c r="G402" s="230"/>
      <c r="H402" s="233">
        <v>5</v>
      </c>
      <c r="I402" s="234"/>
      <c r="J402" s="230"/>
      <c r="K402" s="230"/>
      <c r="L402" s="235"/>
      <c r="M402" s="236"/>
      <c r="N402" s="237"/>
      <c r="O402" s="237"/>
      <c r="P402" s="237"/>
      <c r="Q402" s="237"/>
      <c r="R402" s="237"/>
      <c r="S402" s="237"/>
      <c r="T402" s="238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39" t="s">
        <v>377</v>
      </c>
      <c r="AU402" s="239" t="s">
        <v>86</v>
      </c>
      <c r="AV402" s="13" t="s">
        <v>86</v>
      </c>
      <c r="AW402" s="13" t="s">
        <v>37</v>
      </c>
      <c r="AX402" s="13" t="s">
        <v>84</v>
      </c>
      <c r="AY402" s="239" t="s">
        <v>143</v>
      </c>
    </row>
    <row r="403" spans="1:65" s="2" customFormat="1" ht="21.75" customHeight="1">
      <c r="A403" s="39"/>
      <c r="B403" s="40"/>
      <c r="C403" s="199" t="s">
        <v>755</v>
      </c>
      <c r="D403" s="199" t="s">
        <v>144</v>
      </c>
      <c r="E403" s="200" t="s">
        <v>756</v>
      </c>
      <c r="F403" s="201" t="s">
        <v>757</v>
      </c>
      <c r="G403" s="202" t="s">
        <v>159</v>
      </c>
      <c r="H403" s="203">
        <v>8</v>
      </c>
      <c r="I403" s="204"/>
      <c r="J403" s="205">
        <f>ROUND(I403*H403,2)</f>
        <v>0</v>
      </c>
      <c r="K403" s="201" t="s">
        <v>369</v>
      </c>
      <c r="L403" s="45"/>
      <c r="M403" s="206" t="s">
        <v>21</v>
      </c>
      <c r="N403" s="207" t="s">
        <v>47</v>
      </c>
      <c r="O403" s="85"/>
      <c r="P403" s="208">
        <f>O403*H403</f>
        <v>0</v>
      </c>
      <c r="Q403" s="208">
        <v>0.00281</v>
      </c>
      <c r="R403" s="208">
        <f>Q403*H403</f>
        <v>0.02248</v>
      </c>
      <c r="S403" s="208">
        <v>0</v>
      </c>
      <c r="T403" s="209">
        <f>S403*H403</f>
        <v>0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10" t="s">
        <v>209</v>
      </c>
      <c r="AT403" s="210" t="s">
        <v>144</v>
      </c>
      <c r="AU403" s="210" t="s">
        <v>86</v>
      </c>
      <c r="AY403" s="18" t="s">
        <v>143</v>
      </c>
      <c r="BE403" s="211">
        <f>IF(N403="základní",J403,0)</f>
        <v>0</v>
      </c>
      <c r="BF403" s="211">
        <f>IF(N403="snížená",J403,0)</f>
        <v>0</v>
      </c>
      <c r="BG403" s="211">
        <f>IF(N403="zákl. přenesená",J403,0)</f>
        <v>0</v>
      </c>
      <c r="BH403" s="211">
        <f>IF(N403="sníž. přenesená",J403,0)</f>
        <v>0</v>
      </c>
      <c r="BI403" s="211">
        <f>IF(N403="nulová",J403,0)</f>
        <v>0</v>
      </c>
      <c r="BJ403" s="18" t="s">
        <v>84</v>
      </c>
      <c r="BK403" s="211">
        <f>ROUND(I403*H403,2)</f>
        <v>0</v>
      </c>
      <c r="BL403" s="18" t="s">
        <v>209</v>
      </c>
      <c r="BM403" s="210" t="s">
        <v>758</v>
      </c>
    </row>
    <row r="404" spans="1:51" s="13" customFormat="1" ht="12">
      <c r="A404" s="13"/>
      <c r="B404" s="229"/>
      <c r="C404" s="230"/>
      <c r="D404" s="212" t="s">
        <v>377</v>
      </c>
      <c r="E404" s="231" t="s">
        <v>21</v>
      </c>
      <c r="F404" s="232" t="s">
        <v>759</v>
      </c>
      <c r="G404" s="230"/>
      <c r="H404" s="233">
        <v>8</v>
      </c>
      <c r="I404" s="234"/>
      <c r="J404" s="230"/>
      <c r="K404" s="230"/>
      <c r="L404" s="235"/>
      <c r="M404" s="236"/>
      <c r="N404" s="237"/>
      <c r="O404" s="237"/>
      <c r="P404" s="237"/>
      <c r="Q404" s="237"/>
      <c r="R404" s="237"/>
      <c r="S404" s="237"/>
      <c r="T404" s="238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39" t="s">
        <v>377</v>
      </c>
      <c r="AU404" s="239" t="s">
        <v>86</v>
      </c>
      <c r="AV404" s="13" t="s">
        <v>86</v>
      </c>
      <c r="AW404" s="13" t="s">
        <v>37</v>
      </c>
      <c r="AX404" s="13" t="s">
        <v>84</v>
      </c>
      <c r="AY404" s="239" t="s">
        <v>143</v>
      </c>
    </row>
    <row r="405" spans="1:65" s="2" customFormat="1" ht="21.75" customHeight="1">
      <c r="A405" s="39"/>
      <c r="B405" s="40"/>
      <c r="C405" s="199" t="s">
        <v>760</v>
      </c>
      <c r="D405" s="199" t="s">
        <v>144</v>
      </c>
      <c r="E405" s="200" t="s">
        <v>761</v>
      </c>
      <c r="F405" s="201" t="s">
        <v>762</v>
      </c>
      <c r="G405" s="202" t="s">
        <v>159</v>
      </c>
      <c r="H405" s="203">
        <v>26</v>
      </c>
      <c r="I405" s="204"/>
      <c r="J405" s="205">
        <f>ROUND(I405*H405,2)</f>
        <v>0</v>
      </c>
      <c r="K405" s="201" t="s">
        <v>369</v>
      </c>
      <c r="L405" s="45"/>
      <c r="M405" s="206" t="s">
        <v>21</v>
      </c>
      <c r="N405" s="207" t="s">
        <v>47</v>
      </c>
      <c r="O405" s="85"/>
      <c r="P405" s="208">
        <f>O405*H405</f>
        <v>0</v>
      </c>
      <c r="Q405" s="208">
        <v>0.00362</v>
      </c>
      <c r="R405" s="208">
        <f>Q405*H405</f>
        <v>0.09412</v>
      </c>
      <c r="S405" s="208">
        <v>0</v>
      </c>
      <c r="T405" s="209">
        <f>S405*H405</f>
        <v>0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10" t="s">
        <v>209</v>
      </c>
      <c r="AT405" s="210" t="s">
        <v>144</v>
      </c>
      <c r="AU405" s="210" t="s">
        <v>86</v>
      </c>
      <c r="AY405" s="18" t="s">
        <v>143</v>
      </c>
      <c r="BE405" s="211">
        <f>IF(N405="základní",J405,0)</f>
        <v>0</v>
      </c>
      <c r="BF405" s="211">
        <f>IF(N405="snížená",J405,0)</f>
        <v>0</v>
      </c>
      <c r="BG405" s="211">
        <f>IF(N405="zákl. přenesená",J405,0)</f>
        <v>0</v>
      </c>
      <c r="BH405" s="211">
        <f>IF(N405="sníž. přenesená",J405,0)</f>
        <v>0</v>
      </c>
      <c r="BI405" s="211">
        <f>IF(N405="nulová",J405,0)</f>
        <v>0</v>
      </c>
      <c r="BJ405" s="18" t="s">
        <v>84</v>
      </c>
      <c r="BK405" s="211">
        <f>ROUND(I405*H405,2)</f>
        <v>0</v>
      </c>
      <c r="BL405" s="18" t="s">
        <v>209</v>
      </c>
      <c r="BM405" s="210" t="s">
        <v>763</v>
      </c>
    </row>
    <row r="406" spans="1:51" s="13" customFormat="1" ht="12">
      <c r="A406" s="13"/>
      <c r="B406" s="229"/>
      <c r="C406" s="230"/>
      <c r="D406" s="212" t="s">
        <v>377</v>
      </c>
      <c r="E406" s="231" t="s">
        <v>21</v>
      </c>
      <c r="F406" s="232" t="s">
        <v>764</v>
      </c>
      <c r="G406" s="230"/>
      <c r="H406" s="233">
        <v>26</v>
      </c>
      <c r="I406" s="234"/>
      <c r="J406" s="230"/>
      <c r="K406" s="230"/>
      <c r="L406" s="235"/>
      <c r="M406" s="236"/>
      <c r="N406" s="237"/>
      <c r="O406" s="237"/>
      <c r="P406" s="237"/>
      <c r="Q406" s="237"/>
      <c r="R406" s="237"/>
      <c r="S406" s="237"/>
      <c r="T406" s="238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39" t="s">
        <v>377</v>
      </c>
      <c r="AU406" s="239" t="s">
        <v>86</v>
      </c>
      <c r="AV406" s="13" t="s">
        <v>86</v>
      </c>
      <c r="AW406" s="13" t="s">
        <v>37</v>
      </c>
      <c r="AX406" s="13" t="s">
        <v>84</v>
      </c>
      <c r="AY406" s="239" t="s">
        <v>143</v>
      </c>
    </row>
    <row r="407" spans="1:65" s="2" customFormat="1" ht="21.75" customHeight="1">
      <c r="A407" s="39"/>
      <c r="B407" s="40"/>
      <c r="C407" s="199" t="s">
        <v>765</v>
      </c>
      <c r="D407" s="199" t="s">
        <v>144</v>
      </c>
      <c r="E407" s="200" t="s">
        <v>766</v>
      </c>
      <c r="F407" s="201" t="s">
        <v>767</v>
      </c>
      <c r="G407" s="202" t="s">
        <v>159</v>
      </c>
      <c r="H407" s="203">
        <v>4</v>
      </c>
      <c r="I407" s="204"/>
      <c r="J407" s="205">
        <f>ROUND(I407*H407,2)</f>
        <v>0</v>
      </c>
      <c r="K407" s="201" t="s">
        <v>369</v>
      </c>
      <c r="L407" s="45"/>
      <c r="M407" s="206" t="s">
        <v>21</v>
      </c>
      <c r="N407" s="207" t="s">
        <v>47</v>
      </c>
      <c r="O407" s="85"/>
      <c r="P407" s="208">
        <f>O407*H407</f>
        <v>0</v>
      </c>
      <c r="Q407" s="208">
        <v>0.00098</v>
      </c>
      <c r="R407" s="208">
        <f>Q407*H407</f>
        <v>0.00392</v>
      </c>
      <c r="S407" s="208">
        <v>0</v>
      </c>
      <c r="T407" s="209">
        <f>S407*H407</f>
        <v>0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10" t="s">
        <v>209</v>
      </c>
      <c r="AT407" s="210" t="s">
        <v>144</v>
      </c>
      <c r="AU407" s="210" t="s">
        <v>86</v>
      </c>
      <c r="AY407" s="18" t="s">
        <v>143</v>
      </c>
      <c r="BE407" s="211">
        <f>IF(N407="základní",J407,0)</f>
        <v>0</v>
      </c>
      <c r="BF407" s="211">
        <f>IF(N407="snížená",J407,0)</f>
        <v>0</v>
      </c>
      <c r="BG407" s="211">
        <f>IF(N407="zákl. přenesená",J407,0)</f>
        <v>0</v>
      </c>
      <c r="BH407" s="211">
        <f>IF(N407="sníž. přenesená",J407,0)</f>
        <v>0</v>
      </c>
      <c r="BI407" s="211">
        <f>IF(N407="nulová",J407,0)</f>
        <v>0</v>
      </c>
      <c r="BJ407" s="18" t="s">
        <v>84</v>
      </c>
      <c r="BK407" s="211">
        <f>ROUND(I407*H407,2)</f>
        <v>0</v>
      </c>
      <c r="BL407" s="18" t="s">
        <v>209</v>
      </c>
      <c r="BM407" s="210" t="s">
        <v>768</v>
      </c>
    </row>
    <row r="408" spans="1:51" s="13" customFormat="1" ht="12">
      <c r="A408" s="13"/>
      <c r="B408" s="229"/>
      <c r="C408" s="230"/>
      <c r="D408" s="212" t="s">
        <v>377</v>
      </c>
      <c r="E408" s="231" t="s">
        <v>21</v>
      </c>
      <c r="F408" s="232" t="s">
        <v>744</v>
      </c>
      <c r="G408" s="230"/>
      <c r="H408" s="233">
        <v>4</v>
      </c>
      <c r="I408" s="234"/>
      <c r="J408" s="230"/>
      <c r="K408" s="230"/>
      <c r="L408" s="235"/>
      <c r="M408" s="236"/>
      <c r="N408" s="237"/>
      <c r="O408" s="237"/>
      <c r="P408" s="237"/>
      <c r="Q408" s="237"/>
      <c r="R408" s="237"/>
      <c r="S408" s="237"/>
      <c r="T408" s="238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39" t="s">
        <v>377</v>
      </c>
      <c r="AU408" s="239" t="s">
        <v>86</v>
      </c>
      <c r="AV408" s="13" t="s">
        <v>86</v>
      </c>
      <c r="AW408" s="13" t="s">
        <v>37</v>
      </c>
      <c r="AX408" s="13" t="s">
        <v>84</v>
      </c>
      <c r="AY408" s="239" t="s">
        <v>143</v>
      </c>
    </row>
    <row r="409" spans="1:65" s="2" customFormat="1" ht="21.75" customHeight="1">
      <c r="A409" s="39"/>
      <c r="B409" s="40"/>
      <c r="C409" s="199" t="s">
        <v>769</v>
      </c>
      <c r="D409" s="199" t="s">
        <v>144</v>
      </c>
      <c r="E409" s="200" t="s">
        <v>770</v>
      </c>
      <c r="F409" s="201" t="s">
        <v>771</v>
      </c>
      <c r="G409" s="202" t="s">
        <v>159</v>
      </c>
      <c r="H409" s="203">
        <v>4</v>
      </c>
      <c r="I409" s="204"/>
      <c r="J409" s="205">
        <f>ROUND(I409*H409,2)</f>
        <v>0</v>
      </c>
      <c r="K409" s="201" t="s">
        <v>369</v>
      </c>
      <c r="L409" s="45"/>
      <c r="M409" s="206" t="s">
        <v>21</v>
      </c>
      <c r="N409" s="207" t="s">
        <v>47</v>
      </c>
      <c r="O409" s="85"/>
      <c r="P409" s="208">
        <f>O409*H409</f>
        <v>0</v>
      </c>
      <c r="Q409" s="208">
        <v>0.00126</v>
      </c>
      <c r="R409" s="208">
        <f>Q409*H409</f>
        <v>0.00504</v>
      </c>
      <c r="S409" s="208">
        <v>0</v>
      </c>
      <c r="T409" s="209">
        <f>S409*H409</f>
        <v>0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10" t="s">
        <v>209</v>
      </c>
      <c r="AT409" s="210" t="s">
        <v>144</v>
      </c>
      <c r="AU409" s="210" t="s">
        <v>86</v>
      </c>
      <c r="AY409" s="18" t="s">
        <v>143</v>
      </c>
      <c r="BE409" s="211">
        <f>IF(N409="základní",J409,0)</f>
        <v>0</v>
      </c>
      <c r="BF409" s="211">
        <f>IF(N409="snížená",J409,0)</f>
        <v>0</v>
      </c>
      <c r="BG409" s="211">
        <f>IF(N409="zákl. přenesená",J409,0)</f>
        <v>0</v>
      </c>
      <c r="BH409" s="211">
        <f>IF(N409="sníž. přenesená",J409,0)</f>
        <v>0</v>
      </c>
      <c r="BI409" s="211">
        <f>IF(N409="nulová",J409,0)</f>
        <v>0</v>
      </c>
      <c r="BJ409" s="18" t="s">
        <v>84</v>
      </c>
      <c r="BK409" s="211">
        <f>ROUND(I409*H409,2)</f>
        <v>0</v>
      </c>
      <c r="BL409" s="18" t="s">
        <v>209</v>
      </c>
      <c r="BM409" s="210" t="s">
        <v>772</v>
      </c>
    </row>
    <row r="410" spans="1:51" s="13" customFormat="1" ht="12">
      <c r="A410" s="13"/>
      <c r="B410" s="229"/>
      <c r="C410" s="230"/>
      <c r="D410" s="212" t="s">
        <v>377</v>
      </c>
      <c r="E410" s="231" t="s">
        <v>21</v>
      </c>
      <c r="F410" s="232" t="s">
        <v>744</v>
      </c>
      <c r="G410" s="230"/>
      <c r="H410" s="233">
        <v>4</v>
      </c>
      <c r="I410" s="234"/>
      <c r="J410" s="230"/>
      <c r="K410" s="230"/>
      <c r="L410" s="235"/>
      <c r="M410" s="236"/>
      <c r="N410" s="237"/>
      <c r="O410" s="237"/>
      <c r="P410" s="237"/>
      <c r="Q410" s="237"/>
      <c r="R410" s="237"/>
      <c r="S410" s="237"/>
      <c r="T410" s="238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39" t="s">
        <v>377</v>
      </c>
      <c r="AU410" s="239" t="s">
        <v>86</v>
      </c>
      <c r="AV410" s="13" t="s">
        <v>86</v>
      </c>
      <c r="AW410" s="13" t="s">
        <v>37</v>
      </c>
      <c r="AX410" s="13" t="s">
        <v>84</v>
      </c>
      <c r="AY410" s="239" t="s">
        <v>143</v>
      </c>
    </row>
    <row r="411" spans="1:65" s="2" customFormat="1" ht="33" customHeight="1">
      <c r="A411" s="39"/>
      <c r="B411" s="40"/>
      <c r="C411" s="199" t="s">
        <v>773</v>
      </c>
      <c r="D411" s="199" t="s">
        <v>144</v>
      </c>
      <c r="E411" s="200" t="s">
        <v>774</v>
      </c>
      <c r="F411" s="201" t="s">
        <v>775</v>
      </c>
      <c r="G411" s="202" t="s">
        <v>159</v>
      </c>
      <c r="H411" s="203">
        <v>21</v>
      </c>
      <c r="I411" s="204"/>
      <c r="J411" s="205">
        <f>ROUND(I411*H411,2)</f>
        <v>0</v>
      </c>
      <c r="K411" s="201" t="s">
        <v>369</v>
      </c>
      <c r="L411" s="45"/>
      <c r="M411" s="206" t="s">
        <v>21</v>
      </c>
      <c r="N411" s="207" t="s">
        <v>47</v>
      </c>
      <c r="O411" s="85"/>
      <c r="P411" s="208">
        <f>O411*H411</f>
        <v>0</v>
      </c>
      <c r="Q411" s="208">
        <v>0.00012</v>
      </c>
      <c r="R411" s="208">
        <f>Q411*H411</f>
        <v>0.00252</v>
      </c>
      <c r="S411" s="208">
        <v>0</v>
      </c>
      <c r="T411" s="209">
        <f>S411*H411</f>
        <v>0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10" t="s">
        <v>209</v>
      </c>
      <c r="AT411" s="210" t="s">
        <v>144</v>
      </c>
      <c r="AU411" s="210" t="s">
        <v>86</v>
      </c>
      <c r="AY411" s="18" t="s">
        <v>143</v>
      </c>
      <c r="BE411" s="211">
        <f>IF(N411="základní",J411,0)</f>
        <v>0</v>
      </c>
      <c r="BF411" s="211">
        <f>IF(N411="snížená",J411,0)</f>
        <v>0</v>
      </c>
      <c r="BG411" s="211">
        <f>IF(N411="zákl. přenesená",J411,0)</f>
        <v>0</v>
      </c>
      <c r="BH411" s="211">
        <f>IF(N411="sníž. přenesená",J411,0)</f>
        <v>0</v>
      </c>
      <c r="BI411" s="211">
        <f>IF(N411="nulová",J411,0)</f>
        <v>0</v>
      </c>
      <c r="BJ411" s="18" t="s">
        <v>84</v>
      </c>
      <c r="BK411" s="211">
        <f>ROUND(I411*H411,2)</f>
        <v>0</v>
      </c>
      <c r="BL411" s="18" t="s">
        <v>209</v>
      </c>
      <c r="BM411" s="210" t="s">
        <v>776</v>
      </c>
    </row>
    <row r="412" spans="1:51" s="13" customFormat="1" ht="12">
      <c r="A412" s="13"/>
      <c r="B412" s="229"/>
      <c r="C412" s="230"/>
      <c r="D412" s="212" t="s">
        <v>377</v>
      </c>
      <c r="E412" s="231" t="s">
        <v>21</v>
      </c>
      <c r="F412" s="232" t="s">
        <v>777</v>
      </c>
      <c r="G412" s="230"/>
      <c r="H412" s="233">
        <v>21</v>
      </c>
      <c r="I412" s="234"/>
      <c r="J412" s="230"/>
      <c r="K412" s="230"/>
      <c r="L412" s="235"/>
      <c r="M412" s="236"/>
      <c r="N412" s="237"/>
      <c r="O412" s="237"/>
      <c r="P412" s="237"/>
      <c r="Q412" s="237"/>
      <c r="R412" s="237"/>
      <c r="S412" s="237"/>
      <c r="T412" s="238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39" t="s">
        <v>377</v>
      </c>
      <c r="AU412" s="239" t="s">
        <v>86</v>
      </c>
      <c r="AV412" s="13" t="s">
        <v>86</v>
      </c>
      <c r="AW412" s="13" t="s">
        <v>37</v>
      </c>
      <c r="AX412" s="13" t="s">
        <v>84</v>
      </c>
      <c r="AY412" s="239" t="s">
        <v>143</v>
      </c>
    </row>
    <row r="413" spans="1:65" s="2" customFormat="1" ht="33" customHeight="1">
      <c r="A413" s="39"/>
      <c r="B413" s="40"/>
      <c r="C413" s="199" t="s">
        <v>778</v>
      </c>
      <c r="D413" s="199" t="s">
        <v>144</v>
      </c>
      <c r="E413" s="200" t="s">
        <v>779</v>
      </c>
      <c r="F413" s="201" t="s">
        <v>780</v>
      </c>
      <c r="G413" s="202" t="s">
        <v>159</v>
      </c>
      <c r="H413" s="203">
        <v>39</v>
      </c>
      <c r="I413" s="204"/>
      <c r="J413" s="205">
        <f>ROUND(I413*H413,2)</f>
        <v>0</v>
      </c>
      <c r="K413" s="201" t="s">
        <v>369</v>
      </c>
      <c r="L413" s="45"/>
      <c r="M413" s="206" t="s">
        <v>21</v>
      </c>
      <c r="N413" s="207" t="s">
        <v>47</v>
      </c>
      <c r="O413" s="85"/>
      <c r="P413" s="208">
        <f>O413*H413</f>
        <v>0</v>
      </c>
      <c r="Q413" s="208">
        <v>0.00016</v>
      </c>
      <c r="R413" s="208">
        <f>Q413*H413</f>
        <v>0.006240000000000001</v>
      </c>
      <c r="S413" s="208">
        <v>0</v>
      </c>
      <c r="T413" s="209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10" t="s">
        <v>209</v>
      </c>
      <c r="AT413" s="210" t="s">
        <v>144</v>
      </c>
      <c r="AU413" s="210" t="s">
        <v>86</v>
      </c>
      <c r="AY413" s="18" t="s">
        <v>143</v>
      </c>
      <c r="BE413" s="211">
        <f>IF(N413="základní",J413,0)</f>
        <v>0</v>
      </c>
      <c r="BF413" s="211">
        <f>IF(N413="snížená",J413,0)</f>
        <v>0</v>
      </c>
      <c r="BG413" s="211">
        <f>IF(N413="zákl. přenesená",J413,0)</f>
        <v>0</v>
      </c>
      <c r="BH413" s="211">
        <f>IF(N413="sníž. přenesená",J413,0)</f>
        <v>0</v>
      </c>
      <c r="BI413" s="211">
        <f>IF(N413="nulová",J413,0)</f>
        <v>0</v>
      </c>
      <c r="BJ413" s="18" t="s">
        <v>84</v>
      </c>
      <c r="BK413" s="211">
        <f>ROUND(I413*H413,2)</f>
        <v>0</v>
      </c>
      <c r="BL413" s="18" t="s">
        <v>209</v>
      </c>
      <c r="BM413" s="210" t="s">
        <v>781</v>
      </c>
    </row>
    <row r="414" spans="1:51" s="13" customFormat="1" ht="12">
      <c r="A414" s="13"/>
      <c r="B414" s="229"/>
      <c r="C414" s="230"/>
      <c r="D414" s="212" t="s">
        <v>377</v>
      </c>
      <c r="E414" s="231" t="s">
        <v>21</v>
      </c>
      <c r="F414" s="232" t="s">
        <v>782</v>
      </c>
      <c r="G414" s="230"/>
      <c r="H414" s="233">
        <v>39</v>
      </c>
      <c r="I414" s="234"/>
      <c r="J414" s="230"/>
      <c r="K414" s="230"/>
      <c r="L414" s="235"/>
      <c r="M414" s="236"/>
      <c r="N414" s="237"/>
      <c r="O414" s="237"/>
      <c r="P414" s="237"/>
      <c r="Q414" s="237"/>
      <c r="R414" s="237"/>
      <c r="S414" s="237"/>
      <c r="T414" s="238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39" t="s">
        <v>377</v>
      </c>
      <c r="AU414" s="239" t="s">
        <v>86</v>
      </c>
      <c r="AV414" s="13" t="s">
        <v>86</v>
      </c>
      <c r="AW414" s="13" t="s">
        <v>37</v>
      </c>
      <c r="AX414" s="13" t="s">
        <v>84</v>
      </c>
      <c r="AY414" s="239" t="s">
        <v>143</v>
      </c>
    </row>
    <row r="415" spans="1:65" s="2" customFormat="1" ht="16.5" customHeight="1">
      <c r="A415" s="39"/>
      <c r="B415" s="40"/>
      <c r="C415" s="199" t="s">
        <v>783</v>
      </c>
      <c r="D415" s="199" t="s">
        <v>144</v>
      </c>
      <c r="E415" s="200" t="s">
        <v>784</v>
      </c>
      <c r="F415" s="201" t="s">
        <v>785</v>
      </c>
      <c r="G415" s="202" t="s">
        <v>159</v>
      </c>
      <c r="H415" s="203">
        <v>2</v>
      </c>
      <c r="I415" s="204"/>
      <c r="J415" s="205">
        <f>ROUND(I415*H415,2)</f>
        <v>0</v>
      </c>
      <c r="K415" s="201" t="s">
        <v>369</v>
      </c>
      <c r="L415" s="45"/>
      <c r="M415" s="206" t="s">
        <v>21</v>
      </c>
      <c r="N415" s="207" t="s">
        <v>47</v>
      </c>
      <c r="O415" s="85"/>
      <c r="P415" s="208">
        <f>O415*H415</f>
        <v>0</v>
      </c>
      <c r="Q415" s="208">
        <v>0.00192</v>
      </c>
      <c r="R415" s="208">
        <f>Q415*H415</f>
        <v>0.00384</v>
      </c>
      <c r="S415" s="208">
        <v>0</v>
      </c>
      <c r="T415" s="209">
        <f>S415*H415</f>
        <v>0</v>
      </c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R415" s="210" t="s">
        <v>209</v>
      </c>
      <c r="AT415" s="210" t="s">
        <v>144</v>
      </c>
      <c r="AU415" s="210" t="s">
        <v>86</v>
      </c>
      <c r="AY415" s="18" t="s">
        <v>143</v>
      </c>
      <c r="BE415" s="211">
        <f>IF(N415="základní",J415,0)</f>
        <v>0</v>
      </c>
      <c r="BF415" s="211">
        <f>IF(N415="snížená",J415,0)</f>
        <v>0</v>
      </c>
      <c r="BG415" s="211">
        <f>IF(N415="zákl. přenesená",J415,0)</f>
        <v>0</v>
      </c>
      <c r="BH415" s="211">
        <f>IF(N415="sníž. přenesená",J415,0)</f>
        <v>0</v>
      </c>
      <c r="BI415" s="211">
        <f>IF(N415="nulová",J415,0)</f>
        <v>0</v>
      </c>
      <c r="BJ415" s="18" t="s">
        <v>84</v>
      </c>
      <c r="BK415" s="211">
        <f>ROUND(I415*H415,2)</f>
        <v>0</v>
      </c>
      <c r="BL415" s="18" t="s">
        <v>209</v>
      </c>
      <c r="BM415" s="210" t="s">
        <v>786</v>
      </c>
    </row>
    <row r="416" spans="1:51" s="13" customFormat="1" ht="12">
      <c r="A416" s="13"/>
      <c r="B416" s="229"/>
      <c r="C416" s="230"/>
      <c r="D416" s="212" t="s">
        <v>377</v>
      </c>
      <c r="E416" s="231" t="s">
        <v>21</v>
      </c>
      <c r="F416" s="232" t="s">
        <v>723</v>
      </c>
      <c r="G416" s="230"/>
      <c r="H416" s="233">
        <v>2</v>
      </c>
      <c r="I416" s="234"/>
      <c r="J416" s="230"/>
      <c r="K416" s="230"/>
      <c r="L416" s="235"/>
      <c r="M416" s="236"/>
      <c r="N416" s="237"/>
      <c r="O416" s="237"/>
      <c r="P416" s="237"/>
      <c r="Q416" s="237"/>
      <c r="R416" s="237"/>
      <c r="S416" s="237"/>
      <c r="T416" s="238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39" t="s">
        <v>377</v>
      </c>
      <c r="AU416" s="239" t="s">
        <v>86</v>
      </c>
      <c r="AV416" s="13" t="s">
        <v>86</v>
      </c>
      <c r="AW416" s="13" t="s">
        <v>37</v>
      </c>
      <c r="AX416" s="13" t="s">
        <v>84</v>
      </c>
      <c r="AY416" s="239" t="s">
        <v>143</v>
      </c>
    </row>
    <row r="417" spans="1:65" s="2" customFormat="1" ht="16.5" customHeight="1">
      <c r="A417" s="39"/>
      <c r="B417" s="40"/>
      <c r="C417" s="199" t="s">
        <v>787</v>
      </c>
      <c r="D417" s="199" t="s">
        <v>144</v>
      </c>
      <c r="E417" s="200" t="s">
        <v>788</v>
      </c>
      <c r="F417" s="201" t="s">
        <v>789</v>
      </c>
      <c r="G417" s="202" t="s">
        <v>159</v>
      </c>
      <c r="H417" s="203">
        <v>6</v>
      </c>
      <c r="I417" s="204"/>
      <c r="J417" s="205">
        <f>ROUND(I417*H417,2)</f>
        <v>0</v>
      </c>
      <c r="K417" s="201" t="s">
        <v>369</v>
      </c>
      <c r="L417" s="45"/>
      <c r="M417" s="206" t="s">
        <v>21</v>
      </c>
      <c r="N417" s="207" t="s">
        <v>47</v>
      </c>
      <c r="O417" s="85"/>
      <c r="P417" s="208">
        <f>O417*H417</f>
        <v>0</v>
      </c>
      <c r="Q417" s="208">
        <v>0.00242</v>
      </c>
      <c r="R417" s="208">
        <f>Q417*H417</f>
        <v>0.014519999999999998</v>
      </c>
      <c r="S417" s="208">
        <v>0</v>
      </c>
      <c r="T417" s="209">
        <f>S417*H417</f>
        <v>0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10" t="s">
        <v>209</v>
      </c>
      <c r="AT417" s="210" t="s">
        <v>144</v>
      </c>
      <c r="AU417" s="210" t="s">
        <v>86</v>
      </c>
      <c r="AY417" s="18" t="s">
        <v>143</v>
      </c>
      <c r="BE417" s="211">
        <f>IF(N417="základní",J417,0)</f>
        <v>0</v>
      </c>
      <c r="BF417" s="211">
        <f>IF(N417="snížená",J417,0)</f>
        <v>0</v>
      </c>
      <c r="BG417" s="211">
        <f>IF(N417="zákl. přenesená",J417,0)</f>
        <v>0</v>
      </c>
      <c r="BH417" s="211">
        <f>IF(N417="sníž. přenesená",J417,0)</f>
        <v>0</v>
      </c>
      <c r="BI417" s="211">
        <f>IF(N417="nulová",J417,0)</f>
        <v>0</v>
      </c>
      <c r="BJ417" s="18" t="s">
        <v>84</v>
      </c>
      <c r="BK417" s="211">
        <f>ROUND(I417*H417,2)</f>
        <v>0</v>
      </c>
      <c r="BL417" s="18" t="s">
        <v>209</v>
      </c>
      <c r="BM417" s="210" t="s">
        <v>790</v>
      </c>
    </row>
    <row r="418" spans="1:51" s="13" customFormat="1" ht="12">
      <c r="A418" s="13"/>
      <c r="B418" s="229"/>
      <c r="C418" s="230"/>
      <c r="D418" s="212" t="s">
        <v>377</v>
      </c>
      <c r="E418" s="231" t="s">
        <v>21</v>
      </c>
      <c r="F418" s="232" t="s">
        <v>791</v>
      </c>
      <c r="G418" s="230"/>
      <c r="H418" s="233">
        <v>6</v>
      </c>
      <c r="I418" s="234"/>
      <c r="J418" s="230"/>
      <c r="K418" s="230"/>
      <c r="L418" s="235"/>
      <c r="M418" s="236"/>
      <c r="N418" s="237"/>
      <c r="O418" s="237"/>
      <c r="P418" s="237"/>
      <c r="Q418" s="237"/>
      <c r="R418" s="237"/>
      <c r="S418" s="237"/>
      <c r="T418" s="238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39" t="s">
        <v>377</v>
      </c>
      <c r="AU418" s="239" t="s">
        <v>86</v>
      </c>
      <c r="AV418" s="13" t="s">
        <v>86</v>
      </c>
      <c r="AW418" s="13" t="s">
        <v>37</v>
      </c>
      <c r="AX418" s="13" t="s">
        <v>84</v>
      </c>
      <c r="AY418" s="239" t="s">
        <v>143</v>
      </c>
    </row>
    <row r="419" spans="1:65" s="2" customFormat="1" ht="16.5" customHeight="1">
      <c r="A419" s="39"/>
      <c r="B419" s="40"/>
      <c r="C419" s="199" t="s">
        <v>792</v>
      </c>
      <c r="D419" s="199" t="s">
        <v>144</v>
      </c>
      <c r="E419" s="200" t="s">
        <v>793</v>
      </c>
      <c r="F419" s="201" t="s">
        <v>794</v>
      </c>
      <c r="G419" s="202" t="s">
        <v>159</v>
      </c>
      <c r="H419" s="203">
        <v>8</v>
      </c>
      <c r="I419" s="204"/>
      <c r="J419" s="205">
        <f>ROUND(I419*H419,2)</f>
        <v>0</v>
      </c>
      <c r="K419" s="201" t="s">
        <v>369</v>
      </c>
      <c r="L419" s="45"/>
      <c r="M419" s="206" t="s">
        <v>21</v>
      </c>
      <c r="N419" s="207" t="s">
        <v>47</v>
      </c>
      <c r="O419" s="85"/>
      <c r="P419" s="208">
        <f>O419*H419</f>
        <v>0</v>
      </c>
      <c r="Q419" s="208">
        <v>0.00268</v>
      </c>
      <c r="R419" s="208">
        <f>Q419*H419</f>
        <v>0.02144</v>
      </c>
      <c r="S419" s="208">
        <v>0</v>
      </c>
      <c r="T419" s="209">
        <f>S419*H419</f>
        <v>0</v>
      </c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R419" s="210" t="s">
        <v>209</v>
      </c>
      <c r="AT419" s="210" t="s">
        <v>144</v>
      </c>
      <c r="AU419" s="210" t="s">
        <v>86</v>
      </c>
      <c r="AY419" s="18" t="s">
        <v>143</v>
      </c>
      <c r="BE419" s="211">
        <f>IF(N419="základní",J419,0)</f>
        <v>0</v>
      </c>
      <c r="BF419" s="211">
        <f>IF(N419="snížená",J419,0)</f>
        <v>0</v>
      </c>
      <c r="BG419" s="211">
        <f>IF(N419="zákl. přenesená",J419,0)</f>
        <v>0</v>
      </c>
      <c r="BH419" s="211">
        <f>IF(N419="sníž. přenesená",J419,0)</f>
        <v>0</v>
      </c>
      <c r="BI419" s="211">
        <f>IF(N419="nulová",J419,0)</f>
        <v>0</v>
      </c>
      <c r="BJ419" s="18" t="s">
        <v>84</v>
      </c>
      <c r="BK419" s="211">
        <f>ROUND(I419*H419,2)</f>
        <v>0</v>
      </c>
      <c r="BL419" s="18" t="s">
        <v>209</v>
      </c>
      <c r="BM419" s="210" t="s">
        <v>795</v>
      </c>
    </row>
    <row r="420" spans="1:51" s="13" customFormat="1" ht="12">
      <c r="A420" s="13"/>
      <c r="B420" s="229"/>
      <c r="C420" s="230"/>
      <c r="D420" s="212" t="s">
        <v>377</v>
      </c>
      <c r="E420" s="231" t="s">
        <v>21</v>
      </c>
      <c r="F420" s="232" t="s">
        <v>759</v>
      </c>
      <c r="G420" s="230"/>
      <c r="H420" s="233">
        <v>8</v>
      </c>
      <c r="I420" s="234"/>
      <c r="J420" s="230"/>
      <c r="K420" s="230"/>
      <c r="L420" s="235"/>
      <c r="M420" s="236"/>
      <c r="N420" s="237"/>
      <c r="O420" s="237"/>
      <c r="P420" s="237"/>
      <c r="Q420" s="237"/>
      <c r="R420" s="237"/>
      <c r="S420" s="237"/>
      <c r="T420" s="238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39" t="s">
        <v>377</v>
      </c>
      <c r="AU420" s="239" t="s">
        <v>86</v>
      </c>
      <c r="AV420" s="13" t="s">
        <v>86</v>
      </c>
      <c r="AW420" s="13" t="s">
        <v>37</v>
      </c>
      <c r="AX420" s="13" t="s">
        <v>84</v>
      </c>
      <c r="AY420" s="239" t="s">
        <v>143</v>
      </c>
    </row>
    <row r="421" spans="1:65" s="2" customFormat="1" ht="16.5" customHeight="1">
      <c r="A421" s="39"/>
      <c r="B421" s="40"/>
      <c r="C421" s="199" t="s">
        <v>796</v>
      </c>
      <c r="D421" s="199" t="s">
        <v>144</v>
      </c>
      <c r="E421" s="200" t="s">
        <v>797</v>
      </c>
      <c r="F421" s="201" t="s">
        <v>798</v>
      </c>
      <c r="G421" s="202" t="s">
        <v>159</v>
      </c>
      <c r="H421" s="203">
        <v>26</v>
      </c>
      <c r="I421" s="204"/>
      <c r="J421" s="205">
        <f>ROUND(I421*H421,2)</f>
        <v>0</v>
      </c>
      <c r="K421" s="201" t="s">
        <v>369</v>
      </c>
      <c r="L421" s="45"/>
      <c r="M421" s="206" t="s">
        <v>21</v>
      </c>
      <c r="N421" s="207" t="s">
        <v>47</v>
      </c>
      <c r="O421" s="85"/>
      <c r="P421" s="208">
        <f>O421*H421</f>
        <v>0</v>
      </c>
      <c r="Q421" s="208">
        <v>0.00394</v>
      </c>
      <c r="R421" s="208">
        <f>Q421*H421</f>
        <v>0.10244</v>
      </c>
      <c r="S421" s="208">
        <v>0</v>
      </c>
      <c r="T421" s="209">
        <f>S421*H421</f>
        <v>0</v>
      </c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R421" s="210" t="s">
        <v>209</v>
      </c>
      <c r="AT421" s="210" t="s">
        <v>144</v>
      </c>
      <c r="AU421" s="210" t="s">
        <v>86</v>
      </c>
      <c r="AY421" s="18" t="s">
        <v>143</v>
      </c>
      <c r="BE421" s="211">
        <f>IF(N421="základní",J421,0)</f>
        <v>0</v>
      </c>
      <c r="BF421" s="211">
        <f>IF(N421="snížená",J421,0)</f>
        <v>0</v>
      </c>
      <c r="BG421" s="211">
        <f>IF(N421="zákl. přenesená",J421,0)</f>
        <v>0</v>
      </c>
      <c r="BH421" s="211">
        <f>IF(N421="sníž. přenesená",J421,0)</f>
        <v>0</v>
      </c>
      <c r="BI421" s="211">
        <f>IF(N421="nulová",J421,0)</f>
        <v>0</v>
      </c>
      <c r="BJ421" s="18" t="s">
        <v>84</v>
      </c>
      <c r="BK421" s="211">
        <f>ROUND(I421*H421,2)</f>
        <v>0</v>
      </c>
      <c r="BL421" s="18" t="s">
        <v>209</v>
      </c>
      <c r="BM421" s="210" t="s">
        <v>799</v>
      </c>
    </row>
    <row r="422" spans="1:51" s="13" customFormat="1" ht="12">
      <c r="A422" s="13"/>
      <c r="B422" s="229"/>
      <c r="C422" s="230"/>
      <c r="D422" s="212" t="s">
        <v>377</v>
      </c>
      <c r="E422" s="231" t="s">
        <v>21</v>
      </c>
      <c r="F422" s="232" t="s">
        <v>764</v>
      </c>
      <c r="G422" s="230"/>
      <c r="H422" s="233">
        <v>26</v>
      </c>
      <c r="I422" s="234"/>
      <c r="J422" s="230"/>
      <c r="K422" s="230"/>
      <c r="L422" s="235"/>
      <c r="M422" s="236"/>
      <c r="N422" s="237"/>
      <c r="O422" s="237"/>
      <c r="P422" s="237"/>
      <c r="Q422" s="237"/>
      <c r="R422" s="237"/>
      <c r="S422" s="237"/>
      <c r="T422" s="238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39" t="s">
        <v>377</v>
      </c>
      <c r="AU422" s="239" t="s">
        <v>86</v>
      </c>
      <c r="AV422" s="13" t="s">
        <v>86</v>
      </c>
      <c r="AW422" s="13" t="s">
        <v>37</v>
      </c>
      <c r="AX422" s="13" t="s">
        <v>84</v>
      </c>
      <c r="AY422" s="239" t="s">
        <v>143</v>
      </c>
    </row>
    <row r="423" spans="1:65" s="2" customFormat="1" ht="16.5" customHeight="1">
      <c r="A423" s="39"/>
      <c r="B423" s="40"/>
      <c r="C423" s="199" t="s">
        <v>800</v>
      </c>
      <c r="D423" s="199" t="s">
        <v>144</v>
      </c>
      <c r="E423" s="200" t="s">
        <v>801</v>
      </c>
      <c r="F423" s="201" t="s">
        <v>802</v>
      </c>
      <c r="G423" s="202" t="s">
        <v>400</v>
      </c>
      <c r="H423" s="203">
        <v>14</v>
      </c>
      <c r="I423" s="204"/>
      <c r="J423" s="205">
        <f>ROUND(I423*H423,2)</f>
        <v>0</v>
      </c>
      <c r="K423" s="201" t="s">
        <v>369</v>
      </c>
      <c r="L423" s="45"/>
      <c r="M423" s="206" t="s">
        <v>21</v>
      </c>
      <c r="N423" s="207" t="s">
        <v>47</v>
      </c>
      <c r="O423" s="85"/>
      <c r="P423" s="208">
        <f>O423*H423</f>
        <v>0</v>
      </c>
      <c r="Q423" s="208">
        <v>0</v>
      </c>
      <c r="R423" s="208">
        <f>Q423*H423</f>
        <v>0</v>
      </c>
      <c r="S423" s="208">
        <v>0</v>
      </c>
      <c r="T423" s="209">
        <f>S423*H423</f>
        <v>0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10" t="s">
        <v>209</v>
      </c>
      <c r="AT423" s="210" t="s">
        <v>144</v>
      </c>
      <c r="AU423" s="210" t="s">
        <v>86</v>
      </c>
      <c r="AY423" s="18" t="s">
        <v>143</v>
      </c>
      <c r="BE423" s="211">
        <f>IF(N423="základní",J423,0)</f>
        <v>0</v>
      </c>
      <c r="BF423" s="211">
        <f>IF(N423="snížená",J423,0)</f>
        <v>0</v>
      </c>
      <c r="BG423" s="211">
        <f>IF(N423="zákl. přenesená",J423,0)</f>
        <v>0</v>
      </c>
      <c r="BH423" s="211">
        <f>IF(N423="sníž. přenesená",J423,0)</f>
        <v>0</v>
      </c>
      <c r="BI423" s="211">
        <f>IF(N423="nulová",J423,0)</f>
        <v>0</v>
      </c>
      <c r="BJ423" s="18" t="s">
        <v>84</v>
      </c>
      <c r="BK423" s="211">
        <f>ROUND(I423*H423,2)</f>
        <v>0</v>
      </c>
      <c r="BL423" s="18" t="s">
        <v>209</v>
      </c>
      <c r="BM423" s="210" t="s">
        <v>803</v>
      </c>
    </row>
    <row r="424" spans="1:51" s="13" customFormat="1" ht="12">
      <c r="A424" s="13"/>
      <c r="B424" s="229"/>
      <c r="C424" s="230"/>
      <c r="D424" s="212" t="s">
        <v>377</v>
      </c>
      <c r="E424" s="231" t="s">
        <v>21</v>
      </c>
      <c r="F424" s="232" t="s">
        <v>804</v>
      </c>
      <c r="G424" s="230"/>
      <c r="H424" s="233">
        <v>14</v>
      </c>
      <c r="I424" s="234"/>
      <c r="J424" s="230"/>
      <c r="K424" s="230"/>
      <c r="L424" s="235"/>
      <c r="M424" s="236"/>
      <c r="N424" s="237"/>
      <c r="O424" s="237"/>
      <c r="P424" s="237"/>
      <c r="Q424" s="237"/>
      <c r="R424" s="237"/>
      <c r="S424" s="237"/>
      <c r="T424" s="238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39" t="s">
        <v>377</v>
      </c>
      <c r="AU424" s="239" t="s">
        <v>86</v>
      </c>
      <c r="AV424" s="13" t="s">
        <v>86</v>
      </c>
      <c r="AW424" s="13" t="s">
        <v>37</v>
      </c>
      <c r="AX424" s="13" t="s">
        <v>84</v>
      </c>
      <c r="AY424" s="239" t="s">
        <v>143</v>
      </c>
    </row>
    <row r="425" spans="1:65" s="2" customFormat="1" ht="16.5" customHeight="1">
      <c r="A425" s="39"/>
      <c r="B425" s="40"/>
      <c r="C425" s="199" t="s">
        <v>805</v>
      </c>
      <c r="D425" s="199" t="s">
        <v>144</v>
      </c>
      <c r="E425" s="200" t="s">
        <v>806</v>
      </c>
      <c r="F425" s="201" t="s">
        <v>807</v>
      </c>
      <c r="G425" s="202" t="s">
        <v>400</v>
      </c>
      <c r="H425" s="203">
        <v>14</v>
      </c>
      <c r="I425" s="204"/>
      <c r="J425" s="205">
        <f>ROUND(I425*H425,2)</f>
        <v>0</v>
      </c>
      <c r="K425" s="201" t="s">
        <v>369</v>
      </c>
      <c r="L425" s="45"/>
      <c r="M425" s="206" t="s">
        <v>21</v>
      </c>
      <c r="N425" s="207" t="s">
        <v>47</v>
      </c>
      <c r="O425" s="85"/>
      <c r="P425" s="208">
        <f>O425*H425</f>
        <v>0</v>
      </c>
      <c r="Q425" s="208">
        <v>0.00013</v>
      </c>
      <c r="R425" s="208">
        <f>Q425*H425</f>
        <v>0.0018199999999999998</v>
      </c>
      <c r="S425" s="208">
        <v>0</v>
      </c>
      <c r="T425" s="209">
        <f>S425*H425</f>
        <v>0</v>
      </c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R425" s="210" t="s">
        <v>209</v>
      </c>
      <c r="AT425" s="210" t="s">
        <v>144</v>
      </c>
      <c r="AU425" s="210" t="s">
        <v>86</v>
      </c>
      <c r="AY425" s="18" t="s">
        <v>143</v>
      </c>
      <c r="BE425" s="211">
        <f>IF(N425="základní",J425,0)</f>
        <v>0</v>
      </c>
      <c r="BF425" s="211">
        <f>IF(N425="snížená",J425,0)</f>
        <v>0</v>
      </c>
      <c r="BG425" s="211">
        <f>IF(N425="zákl. přenesená",J425,0)</f>
        <v>0</v>
      </c>
      <c r="BH425" s="211">
        <f>IF(N425="sníž. přenesená",J425,0)</f>
        <v>0</v>
      </c>
      <c r="BI425" s="211">
        <f>IF(N425="nulová",J425,0)</f>
        <v>0</v>
      </c>
      <c r="BJ425" s="18" t="s">
        <v>84</v>
      </c>
      <c r="BK425" s="211">
        <f>ROUND(I425*H425,2)</f>
        <v>0</v>
      </c>
      <c r="BL425" s="18" t="s">
        <v>209</v>
      </c>
      <c r="BM425" s="210" t="s">
        <v>808</v>
      </c>
    </row>
    <row r="426" spans="1:51" s="13" customFormat="1" ht="12">
      <c r="A426" s="13"/>
      <c r="B426" s="229"/>
      <c r="C426" s="230"/>
      <c r="D426" s="212" t="s">
        <v>377</v>
      </c>
      <c r="E426" s="231" t="s">
        <v>21</v>
      </c>
      <c r="F426" s="232" t="s">
        <v>804</v>
      </c>
      <c r="G426" s="230"/>
      <c r="H426" s="233">
        <v>14</v>
      </c>
      <c r="I426" s="234"/>
      <c r="J426" s="230"/>
      <c r="K426" s="230"/>
      <c r="L426" s="235"/>
      <c r="M426" s="236"/>
      <c r="N426" s="237"/>
      <c r="O426" s="237"/>
      <c r="P426" s="237"/>
      <c r="Q426" s="237"/>
      <c r="R426" s="237"/>
      <c r="S426" s="237"/>
      <c r="T426" s="238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39" t="s">
        <v>377</v>
      </c>
      <c r="AU426" s="239" t="s">
        <v>86</v>
      </c>
      <c r="AV426" s="13" t="s">
        <v>86</v>
      </c>
      <c r="AW426" s="13" t="s">
        <v>37</v>
      </c>
      <c r="AX426" s="13" t="s">
        <v>84</v>
      </c>
      <c r="AY426" s="239" t="s">
        <v>143</v>
      </c>
    </row>
    <row r="427" spans="1:65" s="2" customFormat="1" ht="16.5" customHeight="1">
      <c r="A427" s="39"/>
      <c r="B427" s="40"/>
      <c r="C427" s="199" t="s">
        <v>809</v>
      </c>
      <c r="D427" s="199" t="s">
        <v>144</v>
      </c>
      <c r="E427" s="200" t="s">
        <v>810</v>
      </c>
      <c r="F427" s="201" t="s">
        <v>811</v>
      </c>
      <c r="G427" s="202" t="s">
        <v>812</v>
      </c>
      <c r="H427" s="203">
        <v>2</v>
      </c>
      <c r="I427" s="204"/>
      <c r="J427" s="205">
        <f>ROUND(I427*H427,2)</f>
        <v>0</v>
      </c>
      <c r="K427" s="201" t="s">
        <v>369</v>
      </c>
      <c r="L427" s="45"/>
      <c r="M427" s="206" t="s">
        <v>21</v>
      </c>
      <c r="N427" s="207" t="s">
        <v>47</v>
      </c>
      <c r="O427" s="85"/>
      <c r="P427" s="208">
        <f>O427*H427</f>
        <v>0</v>
      </c>
      <c r="Q427" s="208">
        <v>0.00025</v>
      </c>
      <c r="R427" s="208">
        <f>Q427*H427</f>
        <v>0.0005</v>
      </c>
      <c r="S427" s="208">
        <v>0</v>
      </c>
      <c r="T427" s="209">
        <f>S427*H427</f>
        <v>0</v>
      </c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R427" s="210" t="s">
        <v>209</v>
      </c>
      <c r="AT427" s="210" t="s">
        <v>144</v>
      </c>
      <c r="AU427" s="210" t="s">
        <v>86</v>
      </c>
      <c r="AY427" s="18" t="s">
        <v>143</v>
      </c>
      <c r="BE427" s="211">
        <f>IF(N427="základní",J427,0)</f>
        <v>0</v>
      </c>
      <c r="BF427" s="211">
        <f>IF(N427="snížená",J427,0)</f>
        <v>0</v>
      </c>
      <c r="BG427" s="211">
        <f>IF(N427="zákl. přenesená",J427,0)</f>
        <v>0</v>
      </c>
      <c r="BH427" s="211">
        <f>IF(N427="sníž. přenesená",J427,0)</f>
        <v>0</v>
      </c>
      <c r="BI427" s="211">
        <f>IF(N427="nulová",J427,0)</f>
        <v>0</v>
      </c>
      <c r="BJ427" s="18" t="s">
        <v>84</v>
      </c>
      <c r="BK427" s="211">
        <f>ROUND(I427*H427,2)</f>
        <v>0</v>
      </c>
      <c r="BL427" s="18" t="s">
        <v>209</v>
      </c>
      <c r="BM427" s="210" t="s">
        <v>813</v>
      </c>
    </row>
    <row r="428" spans="1:51" s="13" customFormat="1" ht="12">
      <c r="A428" s="13"/>
      <c r="B428" s="229"/>
      <c r="C428" s="230"/>
      <c r="D428" s="212" t="s">
        <v>377</v>
      </c>
      <c r="E428" s="231" t="s">
        <v>21</v>
      </c>
      <c r="F428" s="232" t="s">
        <v>723</v>
      </c>
      <c r="G428" s="230"/>
      <c r="H428" s="233">
        <v>2</v>
      </c>
      <c r="I428" s="234"/>
      <c r="J428" s="230"/>
      <c r="K428" s="230"/>
      <c r="L428" s="235"/>
      <c r="M428" s="236"/>
      <c r="N428" s="237"/>
      <c r="O428" s="237"/>
      <c r="P428" s="237"/>
      <c r="Q428" s="237"/>
      <c r="R428" s="237"/>
      <c r="S428" s="237"/>
      <c r="T428" s="238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39" t="s">
        <v>377</v>
      </c>
      <c r="AU428" s="239" t="s">
        <v>86</v>
      </c>
      <c r="AV428" s="13" t="s">
        <v>86</v>
      </c>
      <c r="AW428" s="13" t="s">
        <v>37</v>
      </c>
      <c r="AX428" s="13" t="s">
        <v>84</v>
      </c>
      <c r="AY428" s="239" t="s">
        <v>143</v>
      </c>
    </row>
    <row r="429" spans="1:65" s="2" customFormat="1" ht="16.5" customHeight="1">
      <c r="A429" s="39"/>
      <c r="B429" s="40"/>
      <c r="C429" s="199" t="s">
        <v>814</v>
      </c>
      <c r="D429" s="199" t="s">
        <v>144</v>
      </c>
      <c r="E429" s="200" t="s">
        <v>815</v>
      </c>
      <c r="F429" s="201" t="s">
        <v>816</v>
      </c>
      <c r="G429" s="202" t="s">
        <v>400</v>
      </c>
      <c r="H429" s="203">
        <v>2</v>
      </c>
      <c r="I429" s="204"/>
      <c r="J429" s="205">
        <f>ROUND(I429*H429,2)</f>
        <v>0</v>
      </c>
      <c r="K429" s="201" t="s">
        <v>369</v>
      </c>
      <c r="L429" s="45"/>
      <c r="M429" s="206" t="s">
        <v>21</v>
      </c>
      <c r="N429" s="207" t="s">
        <v>47</v>
      </c>
      <c r="O429" s="85"/>
      <c r="P429" s="208">
        <f>O429*H429</f>
        <v>0</v>
      </c>
      <c r="Q429" s="208">
        <v>0.00012</v>
      </c>
      <c r="R429" s="208">
        <f>Q429*H429</f>
        <v>0.00024</v>
      </c>
      <c r="S429" s="208">
        <v>0</v>
      </c>
      <c r="T429" s="209">
        <f>S429*H429</f>
        <v>0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10" t="s">
        <v>209</v>
      </c>
      <c r="AT429" s="210" t="s">
        <v>144</v>
      </c>
      <c r="AU429" s="210" t="s">
        <v>86</v>
      </c>
      <c r="AY429" s="18" t="s">
        <v>143</v>
      </c>
      <c r="BE429" s="211">
        <f>IF(N429="základní",J429,0)</f>
        <v>0</v>
      </c>
      <c r="BF429" s="211">
        <f>IF(N429="snížená",J429,0)</f>
        <v>0</v>
      </c>
      <c r="BG429" s="211">
        <f>IF(N429="zákl. přenesená",J429,0)</f>
        <v>0</v>
      </c>
      <c r="BH429" s="211">
        <f>IF(N429="sníž. přenesená",J429,0)</f>
        <v>0</v>
      </c>
      <c r="BI429" s="211">
        <f>IF(N429="nulová",J429,0)</f>
        <v>0</v>
      </c>
      <c r="BJ429" s="18" t="s">
        <v>84</v>
      </c>
      <c r="BK429" s="211">
        <f>ROUND(I429*H429,2)</f>
        <v>0</v>
      </c>
      <c r="BL429" s="18" t="s">
        <v>209</v>
      </c>
      <c r="BM429" s="210" t="s">
        <v>817</v>
      </c>
    </row>
    <row r="430" spans="1:51" s="13" customFormat="1" ht="12">
      <c r="A430" s="13"/>
      <c r="B430" s="229"/>
      <c r="C430" s="230"/>
      <c r="D430" s="212" t="s">
        <v>377</v>
      </c>
      <c r="E430" s="231" t="s">
        <v>21</v>
      </c>
      <c r="F430" s="232" t="s">
        <v>723</v>
      </c>
      <c r="G430" s="230"/>
      <c r="H430" s="233">
        <v>2</v>
      </c>
      <c r="I430" s="234"/>
      <c r="J430" s="230"/>
      <c r="K430" s="230"/>
      <c r="L430" s="235"/>
      <c r="M430" s="236"/>
      <c r="N430" s="237"/>
      <c r="O430" s="237"/>
      <c r="P430" s="237"/>
      <c r="Q430" s="237"/>
      <c r="R430" s="237"/>
      <c r="S430" s="237"/>
      <c r="T430" s="238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39" t="s">
        <v>377</v>
      </c>
      <c r="AU430" s="239" t="s">
        <v>86</v>
      </c>
      <c r="AV430" s="13" t="s">
        <v>86</v>
      </c>
      <c r="AW430" s="13" t="s">
        <v>37</v>
      </c>
      <c r="AX430" s="13" t="s">
        <v>84</v>
      </c>
      <c r="AY430" s="239" t="s">
        <v>143</v>
      </c>
    </row>
    <row r="431" spans="1:65" s="2" customFormat="1" ht="21.75" customHeight="1">
      <c r="A431" s="39"/>
      <c r="B431" s="40"/>
      <c r="C431" s="199" t="s">
        <v>818</v>
      </c>
      <c r="D431" s="199" t="s">
        <v>144</v>
      </c>
      <c r="E431" s="200" t="s">
        <v>819</v>
      </c>
      <c r="F431" s="201" t="s">
        <v>820</v>
      </c>
      <c r="G431" s="202" t="s">
        <v>400</v>
      </c>
      <c r="H431" s="203">
        <v>1</v>
      </c>
      <c r="I431" s="204"/>
      <c r="J431" s="205">
        <f>ROUND(I431*H431,2)</f>
        <v>0</v>
      </c>
      <c r="K431" s="201" t="s">
        <v>369</v>
      </c>
      <c r="L431" s="45"/>
      <c r="M431" s="206" t="s">
        <v>21</v>
      </c>
      <c r="N431" s="207" t="s">
        <v>47</v>
      </c>
      <c r="O431" s="85"/>
      <c r="P431" s="208">
        <f>O431*H431</f>
        <v>0</v>
      </c>
      <c r="Q431" s="208">
        <v>0.0004</v>
      </c>
      <c r="R431" s="208">
        <f>Q431*H431</f>
        <v>0.0004</v>
      </c>
      <c r="S431" s="208">
        <v>0</v>
      </c>
      <c r="T431" s="209">
        <f>S431*H431</f>
        <v>0</v>
      </c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R431" s="210" t="s">
        <v>209</v>
      </c>
      <c r="AT431" s="210" t="s">
        <v>144</v>
      </c>
      <c r="AU431" s="210" t="s">
        <v>86</v>
      </c>
      <c r="AY431" s="18" t="s">
        <v>143</v>
      </c>
      <c r="BE431" s="211">
        <f>IF(N431="základní",J431,0)</f>
        <v>0</v>
      </c>
      <c r="BF431" s="211">
        <f>IF(N431="snížená",J431,0)</f>
        <v>0</v>
      </c>
      <c r="BG431" s="211">
        <f>IF(N431="zákl. přenesená",J431,0)</f>
        <v>0</v>
      </c>
      <c r="BH431" s="211">
        <f>IF(N431="sníž. přenesená",J431,0)</f>
        <v>0</v>
      </c>
      <c r="BI431" s="211">
        <f>IF(N431="nulová",J431,0)</f>
        <v>0</v>
      </c>
      <c r="BJ431" s="18" t="s">
        <v>84</v>
      </c>
      <c r="BK431" s="211">
        <f>ROUND(I431*H431,2)</f>
        <v>0</v>
      </c>
      <c r="BL431" s="18" t="s">
        <v>209</v>
      </c>
      <c r="BM431" s="210" t="s">
        <v>821</v>
      </c>
    </row>
    <row r="432" spans="1:51" s="13" customFormat="1" ht="12">
      <c r="A432" s="13"/>
      <c r="B432" s="229"/>
      <c r="C432" s="230"/>
      <c r="D432" s="212" t="s">
        <v>377</v>
      </c>
      <c r="E432" s="231" t="s">
        <v>21</v>
      </c>
      <c r="F432" s="232" t="s">
        <v>822</v>
      </c>
      <c r="G432" s="230"/>
      <c r="H432" s="233">
        <v>1</v>
      </c>
      <c r="I432" s="234"/>
      <c r="J432" s="230"/>
      <c r="K432" s="230"/>
      <c r="L432" s="235"/>
      <c r="M432" s="236"/>
      <c r="N432" s="237"/>
      <c r="O432" s="237"/>
      <c r="P432" s="237"/>
      <c r="Q432" s="237"/>
      <c r="R432" s="237"/>
      <c r="S432" s="237"/>
      <c r="T432" s="238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39" t="s">
        <v>377</v>
      </c>
      <c r="AU432" s="239" t="s">
        <v>86</v>
      </c>
      <c r="AV432" s="13" t="s">
        <v>86</v>
      </c>
      <c r="AW432" s="13" t="s">
        <v>37</v>
      </c>
      <c r="AX432" s="13" t="s">
        <v>84</v>
      </c>
      <c r="AY432" s="239" t="s">
        <v>143</v>
      </c>
    </row>
    <row r="433" spans="1:65" s="2" customFormat="1" ht="21.75" customHeight="1">
      <c r="A433" s="39"/>
      <c r="B433" s="40"/>
      <c r="C433" s="199" t="s">
        <v>823</v>
      </c>
      <c r="D433" s="199" t="s">
        <v>144</v>
      </c>
      <c r="E433" s="200" t="s">
        <v>824</v>
      </c>
      <c r="F433" s="201" t="s">
        <v>825</v>
      </c>
      <c r="G433" s="202" t="s">
        <v>400</v>
      </c>
      <c r="H433" s="203">
        <v>1</v>
      </c>
      <c r="I433" s="204"/>
      <c r="J433" s="205">
        <f>ROUND(I433*H433,2)</f>
        <v>0</v>
      </c>
      <c r="K433" s="201" t="s">
        <v>369</v>
      </c>
      <c r="L433" s="45"/>
      <c r="M433" s="206" t="s">
        <v>21</v>
      </c>
      <c r="N433" s="207" t="s">
        <v>47</v>
      </c>
      <c r="O433" s="85"/>
      <c r="P433" s="208">
        <f>O433*H433</f>
        <v>0</v>
      </c>
      <c r="Q433" s="208">
        <v>0.00057</v>
      </c>
      <c r="R433" s="208">
        <f>Q433*H433</f>
        <v>0.00057</v>
      </c>
      <c r="S433" s="208">
        <v>0</v>
      </c>
      <c r="T433" s="209">
        <f>S433*H433</f>
        <v>0</v>
      </c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R433" s="210" t="s">
        <v>209</v>
      </c>
      <c r="AT433" s="210" t="s">
        <v>144</v>
      </c>
      <c r="AU433" s="210" t="s">
        <v>86</v>
      </c>
      <c r="AY433" s="18" t="s">
        <v>143</v>
      </c>
      <c r="BE433" s="211">
        <f>IF(N433="základní",J433,0)</f>
        <v>0</v>
      </c>
      <c r="BF433" s="211">
        <f>IF(N433="snížená",J433,0)</f>
        <v>0</v>
      </c>
      <c r="BG433" s="211">
        <f>IF(N433="zákl. přenesená",J433,0)</f>
        <v>0</v>
      </c>
      <c r="BH433" s="211">
        <f>IF(N433="sníž. přenesená",J433,0)</f>
        <v>0</v>
      </c>
      <c r="BI433" s="211">
        <f>IF(N433="nulová",J433,0)</f>
        <v>0</v>
      </c>
      <c r="BJ433" s="18" t="s">
        <v>84</v>
      </c>
      <c r="BK433" s="211">
        <f>ROUND(I433*H433,2)</f>
        <v>0</v>
      </c>
      <c r="BL433" s="18" t="s">
        <v>209</v>
      </c>
      <c r="BM433" s="210" t="s">
        <v>826</v>
      </c>
    </row>
    <row r="434" spans="1:51" s="13" customFormat="1" ht="12">
      <c r="A434" s="13"/>
      <c r="B434" s="229"/>
      <c r="C434" s="230"/>
      <c r="D434" s="212" t="s">
        <v>377</v>
      </c>
      <c r="E434" s="231" t="s">
        <v>21</v>
      </c>
      <c r="F434" s="232" t="s">
        <v>822</v>
      </c>
      <c r="G434" s="230"/>
      <c r="H434" s="233">
        <v>1</v>
      </c>
      <c r="I434" s="234"/>
      <c r="J434" s="230"/>
      <c r="K434" s="230"/>
      <c r="L434" s="235"/>
      <c r="M434" s="236"/>
      <c r="N434" s="237"/>
      <c r="O434" s="237"/>
      <c r="P434" s="237"/>
      <c r="Q434" s="237"/>
      <c r="R434" s="237"/>
      <c r="S434" s="237"/>
      <c r="T434" s="238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39" t="s">
        <v>377</v>
      </c>
      <c r="AU434" s="239" t="s">
        <v>86</v>
      </c>
      <c r="AV434" s="13" t="s">
        <v>86</v>
      </c>
      <c r="AW434" s="13" t="s">
        <v>37</v>
      </c>
      <c r="AX434" s="13" t="s">
        <v>84</v>
      </c>
      <c r="AY434" s="239" t="s">
        <v>143</v>
      </c>
    </row>
    <row r="435" spans="1:65" s="2" customFormat="1" ht="12">
      <c r="A435" s="39"/>
      <c r="B435" s="40"/>
      <c r="C435" s="199" t="s">
        <v>827</v>
      </c>
      <c r="D435" s="199" t="s">
        <v>144</v>
      </c>
      <c r="E435" s="200" t="s">
        <v>828</v>
      </c>
      <c r="F435" s="201" t="s">
        <v>829</v>
      </c>
      <c r="G435" s="202" t="s">
        <v>159</v>
      </c>
      <c r="H435" s="203">
        <v>64</v>
      </c>
      <c r="I435" s="204"/>
      <c r="J435" s="205">
        <f>ROUND(I435*H435,2)</f>
        <v>0</v>
      </c>
      <c r="K435" s="201" t="s">
        <v>369</v>
      </c>
      <c r="L435" s="45"/>
      <c r="M435" s="206" t="s">
        <v>21</v>
      </c>
      <c r="N435" s="207" t="s">
        <v>47</v>
      </c>
      <c r="O435" s="85"/>
      <c r="P435" s="208">
        <f>O435*H435</f>
        <v>0</v>
      </c>
      <c r="Q435" s="208">
        <v>0.0004</v>
      </c>
      <c r="R435" s="208">
        <f>Q435*H435</f>
        <v>0.0256</v>
      </c>
      <c r="S435" s="208">
        <v>0</v>
      </c>
      <c r="T435" s="209">
        <f>S435*H435</f>
        <v>0</v>
      </c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R435" s="210" t="s">
        <v>209</v>
      </c>
      <c r="AT435" s="210" t="s">
        <v>144</v>
      </c>
      <c r="AU435" s="210" t="s">
        <v>86</v>
      </c>
      <c r="AY435" s="18" t="s">
        <v>143</v>
      </c>
      <c r="BE435" s="211">
        <f>IF(N435="základní",J435,0)</f>
        <v>0</v>
      </c>
      <c r="BF435" s="211">
        <f>IF(N435="snížená",J435,0)</f>
        <v>0</v>
      </c>
      <c r="BG435" s="211">
        <f>IF(N435="zákl. přenesená",J435,0)</f>
        <v>0</v>
      </c>
      <c r="BH435" s="211">
        <f>IF(N435="sníž. přenesená",J435,0)</f>
        <v>0</v>
      </c>
      <c r="BI435" s="211">
        <f>IF(N435="nulová",J435,0)</f>
        <v>0</v>
      </c>
      <c r="BJ435" s="18" t="s">
        <v>84</v>
      </c>
      <c r="BK435" s="211">
        <f>ROUND(I435*H435,2)</f>
        <v>0</v>
      </c>
      <c r="BL435" s="18" t="s">
        <v>209</v>
      </c>
      <c r="BM435" s="210" t="s">
        <v>830</v>
      </c>
    </row>
    <row r="436" spans="1:51" s="13" customFormat="1" ht="12">
      <c r="A436" s="13"/>
      <c r="B436" s="229"/>
      <c r="C436" s="230"/>
      <c r="D436" s="212" t="s">
        <v>377</v>
      </c>
      <c r="E436" s="231" t="s">
        <v>21</v>
      </c>
      <c r="F436" s="232" t="s">
        <v>831</v>
      </c>
      <c r="G436" s="230"/>
      <c r="H436" s="233">
        <v>64</v>
      </c>
      <c r="I436" s="234"/>
      <c r="J436" s="230"/>
      <c r="K436" s="230"/>
      <c r="L436" s="235"/>
      <c r="M436" s="236"/>
      <c r="N436" s="237"/>
      <c r="O436" s="237"/>
      <c r="P436" s="237"/>
      <c r="Q436" s="237"/>
      <c r="R436" s="237"/>
      <c r="S436" s="237"/>
      <c r="T436" s="238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39" t="s">
        <v>377</v>
      </c>
      <c r="AU436" s="239" t="s">
        <v>86</v>
      </c>
      <c r="AV436" s="13" t="s">
        <v>86</v>
      </c>
      <c r="AW436" s="13" t="s">
        <v>37</v>
      </c>
      <c r="AX436" s="13" t="s">
        <v>84</v>
      </c>
      <c r="AY436" s="239" t="s">
        <v>143</v>
      </c>
    </row>
    <row r="437" spans="1:65" s="2" customFormat="1" ht="21.75" customHeight="1">
      <c r="A437" s="39"/>
      <c r="B437" s="40"/>
      <c r="C437" s="199" t="s">
        <v>832</v>
      </c>
      <c r="D437" s="199" t="s">
        <v>144</v>
      </c>
      <c r="E437" s="200" t="s">
        <v>833</v>
      </c>
      <c r="F437" s="201" t="s">
        <v>834</v>
      </c>
      <c r="G437" s="202" t="s">
        <v>159</v>
      </c>
      <c r="H437" s="203">
        <v>64</v>
      </c>
      <c r="I437" s="204"/>
      <c r="J437" s="205">
        <f>ROUND(I437*H437,2)</f>
        <v>0</v>
      </c>
      <c r="K437" s="201" t="s">
        <v>369</v>
      </c>
      <c r="L437" s="45"/>
      <c r="M437" s="206" t="s">
        <v>21</v>
      </c>
      <c r="N437" s="207" t="s">
        <v>47</v>
      </c>
      <c r="O437" s="85"/>
      <c r="P437" s="208">
        <f>O437*H437</f>
        <v>0</v>
      </c>
      <c r="Q437" s="208">
        <v>1E-05</v>
      </c>
      <c r="R437" s="208">
        <f>Q437*H437</f>
        <v>0.00064</v>
      </c>
      <c r="S437" s="208">
        <v>0</v>
      </c>
      <c r="T437" s="209">
        <f>S437*H437</f>
        <v>0</v>
      </c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R437" s="210" t="s">
        <v>209</v>
      </c>
      <c r="AT437" s="210" t="s">
        <v>144</v>
      </c>
      <c r="AU437" s="210" t="s">
        <v>86</v>
      </c>
      <c r="AY437" s="18" t="s">
        <v>143</v>
      </c>
      <c r="BE437" s="211">
        <f>IF(N437="základní",J437,0)</f>
        <v>0</v>
      </c>
      <c r="BF437" s="211">
        <f>IF(N437="snížená",J437,0)</f>
        <v>0</v>
      </c>
      <c r="BG437" s="211">
        <f>IF(N437="zákl. přenesená",J437,0)</f>
        <v>0</v>
      </c>
      <c r="BH437" s="211">
        <f>IF(N437="sníž. přenesená",J437,0)</f>
        <v>0</v>
      </c>
      <c r="BI437" s="211">
        <f>IF(N437="nulová",J437,0)</f>
        <v>0</v>
      </c>
      <c r="BJ437" s="18" t="s">
        <v>84</v>
      </c>
      <c r="BK437" s="211">
        <f>ROUND(I437*H437,2)</f>
        <v>0</v>
      </c>
      <c r="BL437" s="18" t="s">
        <v>209</v>
      </c>
      <c r="BM437" s="210" t="s">
        <v>835</v>
      </c>
    </row>
    <row r="438" spans="1:65" s="2" customFormat="1" ht="12">
      <c r="A438" s="39"/>
      <c r="B438" s="40"/>
      <c r="C438" s="199" t="s">
        <v>836</v>
      </c>
      <c r="D438" s="199" t="s">
        <v>144</v>
      </c>
      <c r="E438" s="200" t="s">
        <v>837</v>
      </c>
      <c r="F438" s="201" t="s">
        <v>838</v>
      </c>
      <c r="G438" s="202" t="s">
        <v>368</v>
      </c>
      <c r="H438" s="203">
        <v>0.332</v>
      </c>
      <c r="I438" s="204"/>
      <c r="J438" s="205">
        <f>ROUND(I438*H438,2)</f>
        <v>0</v>
      </c>
      <c r="K438" s="201" t="s">
        <v>369</v>
      </c>
      <c r="L438" s="45"/>
      <c r="M438" s="206" t="s">
        <v>21</v>
      </c>
      <c r="N438" s="207" t="s">
        <v>47</v>
      </c>
      <c r="O438" s="85"/>
      <c r="P438" s="208">
        <f>O438*H438</f>
        <v>0</v>
      </c>
      <c r="Q438" s="208">
        <v>0</v>
      </c>
      <c r="R438" s="208">
        <f>Q438*H438</f>
        <v>0</v>
      </c>
      <c r="S438" s="208">
        <v>0</v>
      </c>
      <c r="T438" s="209">
        <f>S438*H438</f>
        <v>0</v>
      </c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R438" s="210" t="s">
        <v>209</v>
      </c>
      <c r="AT438" s="210" t="s">
        <v>144</v>
      </c>
      <c r="AU438" s="210" t="s">
        <v>86</v>
      </c>
      <c r="AY438" s="18" t="s">
        <v>143</v>
      </c>
      <c r="BE438" s="211">
        <f>IF(N438="základní",J438,0)</f>
        <v>0</v>
      </c>
      <c r="BF438" s="211">
        <f>IF(N438="snížená",J438,0)</f>
        <v>0</v>
      </c>
      <c r="BG438" s="211">
        <f>IF(N438="zákl. přenesená",J438,0)</f>
        <v>0</v>
      </c>
      <c r="BH438" s="211">
        <f>IF(N438="sníž. přenesená",J438,0)</f>
        <v>0</v>
      </c>
      <c r="BI438" s="211">
        <f>IF(N438="nulová",J438,0)</f>
        <v>0</v>
      </c>
      <c r="BJ438" s="18" t="s">
        <v>84</v>
      </c>
      <c r="BK438" s="211">
        <f>ROUND(I438*H438,2)</f>
        <v>0</v>
      </c>
      <c r="BL438" s="18" t="s">
        <v>209</v>
      </c>
      <c r="BM438" s="210" t="s">
        <v>839</v>
      </c>
    </row>
    <row r="439" spans="1:63" s="12" customFormat="1" ht="22.8" customHeight="1">
      <c r="A439" s="12"/>
      <c r="B439" s="185"/>
      <c r="C439" s="186"/>
      <c r="D439" s="187" t="s">
        <v>75</v>
      </c>
      <c r="E439" s="217" t="s">
        <v>840</v>
      </c>
      <c r="F439" s="217" t="s">
        <v>841</v>
      </c>
      <c r="G439" s="186"/>
      <c r="H439" s="186"/>
      <c r="I439" s="189"/>
      <c r="J439" s="218">
        <f>BK439</f>
        <v>0</v>
      </c>
      <c r="K439" s="186"/>
      <c r="L439" s="191"/>
      <c r="M439" s="192"/>
      <c r="N439" s="193"/>
      <c r="O439" s="193"/>
      <c r="P439" s="194">
        <f>SUM(P440:P485)</f>
        <v>0</v>
      </c>
      <c r="Q439" s="193"/>
      <c r="R439" s="194">
        <f>SUM(R440:R485)</f>
        <v>0.27061</v>
      </c>
      <c r="S439" s="193"/>
      <c r="T439" s="195">
        <f>SUM(T440:T485)</f>
        <v>0.54844</v>
      </c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R439" s="196" t="s">
        <v>86</v>
      </c>
      <c r="AT439" s="197" t="s">
        <v>75</v>
      </c>
      <c r="AU439" s="197" t="s">
        <v>84</v>
      </c>
      <c r="AY439" s="196" t="s">
        <v>143</v>
      </c>
      <c r="BK439" s="198">
        <f>SUM(BK440:BK485)</f>
        <v>0</v>
      </c>
    </row>
    <row r="440" spans="1:65" s="2" customFormat="1" ht="16.5" customHeight="1">
      <c r="A440" s="39"/>
      <c r="B440" s="40"/>
      <c r="C440" s="199" t="s">
        <v>842</v>
      </c>
      <c r="D440" s="199" t="s">
        <v>144</v>
      </c>
      <c r="E440" s="200" t="s">
        <v>843</v>
      </c>
      <c r="F440" s="201" t="s">
        <v>844</v>
      </c>
      <c r="G440" s="202" t="s">
        <v>845</v>
      </c>
      <c r="H440" s="203">
        <v>2</v>
      </c>
      <c r="I440" s="204"/>
      <c r="J440" s="205">
        <f>ROUND(I440*H440,2)</f>
        <v>0</v>
      </c>
      <c r="K440" s="201" t="s">
        <v>369</v>
      </c>
      <c r="L440" s="45"/>
      <c r="M440" s="206" t="s">
        <v>21</v>
      </c>
      <c r="N440" s="207" t="s">
        <v>47</v>
      </c>
      <c r="O440" s="85"/>
      <c r="P440" s="208">
        <f>O440*H440</f>
        <v>0</v>
      </c>
      <c r="Q440" s="208">
        <v>0</v>
      </c>
      <c r="R440" s="208">
        <f>Q440*H440</f>
        <v>0</v>
      </c>
      <c r="S440" s="208">
        <v>0.01933</v>
      </c>
      <c r="T440" s="209">
        <f>S440*H440</f>
        <v>0.03866</v>
      </c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R440" s="210" t="s">
        <v>209</v>
      </c>
      <c r="AT440" s="210" t="s">
        <v>144</v>
      </c>
      <c r="AU440" s="210" t="s">
        <v>86</v>
      </c>
      <c r="AY440" s="18" t="s">
        <v>143</v>
      </c>
      <c r="BE440" s="211">
        <f>IF(N440="základní",J440,0)</f>
        <v>0</v>
      </c>
      <c r="BF440" s="211">
        <f>IF(N440="snížená",J440,0)</f>
        <v>0</v>
      </c>
      <c r="BG440" s="211">
        <f>IF(N440="zákl. přenesená",J440,0)</f>
        <v>0</v>
      </c>
      <c r="BH440" s="211">
        <f>IF(N440="sníž. přenesená",J440,0)</f>
        <v>0</v>
      </c>
      <c r="BI440" s="211">
        <f>IF(N440="nulová",J440,0)</f>
        <v>0</v>
      </c>
      <c r="BJ440" s="18" t="s">
        <v>84</v>
      </c>
      <c r="BK440" s="211">
        <f>ROUND(I440*H440,2)</f>
        <v>0</v>
      </c>
      <c r="BL440" s="18" t="s">
        <v>209</v>
      </c>
      <c r="BM440" s="210" t="s">
        <v>846</v>
      </c>
    </row>
    <row r="441" spans="1:65" s="2" customFormat="1" ht="16.5" customHeight="1">
      <c r="A441" s="39"/>
      <c r="B441" s="40"/>
      <c r="C441" s="199" t="s">
        <v>847</v>
      </c>
      <c r="D441" s="199" t="s">
        <v>144</v>
      </c>
      <c r="E441" s="200" t="s">
        <v>848</v>
      </c>
      <c r="F441" s="201" t="s">
        <v>849</v>
      </c>
      <c r="G441" s="202" t="s">
        <v>845</v>
      </c>
      <c r="H441" s="203">
        <v>2</v>
      </c>
      <c r="I441" s="204"/>
      <c r="J441" s="205">
        <f>ROUND(I441*H441,2)</f>
        <v>0</v>
      </c>
      <c r="K441" s="201" t="s">
        <v>369</v>
      </c>
      <c r="L441" s="45"/>
      <c r="M441" s="206" t="s">
        <v>21</v>
      </c>
      <c r="N441" s="207" t="s">
        <v>47</v>
      </c>
      <c r="O441" s="85"/>
      <c r="P441" s="208">
        <f>O441*H441</f>
        <v>0</v>
      </c>
      <c r="Q441" s="208">
        <v>0.02822</v>
      </c>
      <c r="R441" s="208">
        <f>Q441*H441</f>
        <v>0.05644</v>
      </c>
      <c r="S441" s="208">
        <v>0</v>
      </c>
      <c r="T441" s="209">
        <f>S441*H441</f>
        <v>0</v>
      </c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R441" s="210" t="s">
        <v>209</v>
      </c>
      <c r="AT441" s="210" t="s">
        <v>144</v>
      </c>
      <c r="AU441" s="210" t="s">
        <v>86</v>
      </c>
      <c r="AY441" s="18" t="s">
        <v>143</v>
      </c>
      <c r="BE441" s="211">
        <f>IF(N441="základní",J441,0)</f>
        <v>0</v>
      </c>
      <c r="BF441" s="211">
        <f>IF(N441="snížená",J441,0)</f>
        <v>0</v>
      </c>
      <c r="BG441" s="211">
        <f>IF(N441="zákl. přenesená",J441,0)</f>
        <v>0</v>
      </c>
      <c r="BH441" s="211">
        <f>IF(N441="sníž. přenesená",J441,0)</f>
        <v>0</v>
      </c>
      <c r="BI441" s="211">
        <f>IF(N441="nulová",J441,0)</f>
        <v>0</v>
      </c>
      <c r="BJ441" s="18" t="s">
        <v>84</v>
      </c>
      <c r="BK441" s="211">
        <f>ROUND(I441*H441,2)</f>
        <v>0</v>
      </c>
      <c r="BL441" s="18" t="s">
        <v>209</v>
      </c>
      <c r="BM441" s="210" t="s">
        <v>850</v>
      </c>
    </row>
    <row r="442" spans="1:51" s="13" customFormat="1" ht="12">
      <c r="A442" s="13"/>
      <c r="B442" s="229"/>
      <c r="C442" s="230"/>
      <c r="D442" s="212" t="s">
        <v>377</v>
      </c>
      <c r="E442" s="231" t="s">
        <v>21</v>
      </c>
      <c r="F442" s="232" t="s">
        <v>723</v>
      </c>
      <c r="G442" s="230"/>
      <c r="H442" s="233">
        <v>2</v>
      </c>
      <c r="I442" s="234"/>
      <c r="J442" s="230"/>
      <c r="K442" s="230"/>
      <c r="L442" s="235"/>
      <c r="M442" s="236"/>
      <c r="N442" s="237"/>
      <c r="O442" s="237"/>
      <c r="P442" s="237"/>
      <c r="Q442" s="237"/>
      <c r="R442" s="237"/>
      <c r="S442" s="237"/>
      <c r="T442" s="238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39" t="s">
        <v>377</v>
      </c>
      <c r="AU442" s="239" t="s">
        <v>86</v>
      </c>
      <c r="AV442" s="13" t="s">
        <v>86</v>
      </c>
      <c r="AW442" s="13" t="s">
        <v>37</v>
      </c>
      <c r="AX442" s="13" t="s">
        <v>84</v>
      </c>
      <c r="AY442" s="239" t="s">
        <v>143</v>
      </c>
    </row>
    <row r="443" spans="1:65" s="2" customFormat="1" ht="16.5" customHeight="1">
      <c r="A443" s="39"/>
      <c r="B443" s="40"/>
      <c r="C443" s="199" t="s">
        <v>851</v>
      </c>
      <c r="D443" s="199" t="s">
        <v>144</v>
      </c>
      <c r="E443" s="200" t="s">
        <v>852</v>
      </c>
      <c r="F443" s="201" t="s">
        <v>853</v>
      </c>
      <c r="G443" s="202" t="s">
        <v>845</v>
      </c>
      <c r="H443" s="203">
        <v>3</v>
      </c>
      <c r="I443" s="204"/>
      <c r="J443" s="205">
        <f>ROUND(I443*H443,2)</f>
        <v>0</v>
      </c>
      <c r="K443" s="201" t="s">
        <v>369</v>
      </c>
      <c r="L443" s="45"/>
      <c r="M443" s="206" t="s">
        <v>21</v>
      </c>
      <c r="N443" s="207" t="s">
        <v>47</v>
      </c>
      <c r="O443" s="85"/>
      <c r="P443" s="208">
        <f>O443*H443</f>
        <v>0</v>
      </c>
      <c r="Q443" s="208">
        <v>0</v>
      </c>
      <c r="R443" s="208">
        <f>Q443*H443</f>
        <v>0</v>
      </c>
      <c r="S443" s="208">
        <v>0.01946</v>
      </c>
      <c r="T443" s="209">
        <f>S443*H443</f>
        <v>0.05838</v>
      </c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R443" s="210" t="s">
        <v>209</v>
      </c>
      <c r="AT443" s="210" t="s">
        <v>144</v>
      </c>
      <c r="AU443" s="210" t="s">
        <v>86</v>
      </c>
      <c r="AY443" s="18" t="s">
        <v>143</v>
      </c>
      <c r="BE443" s="211">
        <f>IF(N443="základní",J443,0)</f>
        <v>0</v>
      </c>
      <c r="BF443" s="211">
        <f>IF(N443="snížená",J443,0)</f>
        <v>0</v>
      </c>
      <c r="BG443" s="211">
        <f>IF(N443="zákl. přenesená",J443,0)</f>
        <v>0</v>
      </c>
      <c r="BH443" s="211">
        <f>IF(N443="sníž. přenesená",J443,0)</f>
        <v>0</v>
      </c>
      <c r="BI443" s="211">
        <f>IF(N443="nulová",J443,0)</f>
        <v>0</v>
      </c>
      <c r="BJ443" s="18" t="s">
        <v>84</v>
      </c>
      <c r="BK443" s="211">
        <f>ROUND(I443*H443,2)</f>
        <v>0</v>
      </c>
      <c r="BL443" s="18" t="s">
        <v>209</v>
      </c>
      <c r="BM443" s="210" t="s">
        <v>854</v>
      </c>
    </row>
    <row r="444" spans="1:65" s="2" customFormat="1" ht="12">
      <c r="A444" s="39"/>
      <c r="B444" s="40"/>
      <c r="C444" s="199" t="s">
        <v>855</v>
      </c>
      <c r="D444" s="199" t="s">
        <v>144</v>
      </c>
      <c r="E444" s="200" t="s">
        <v>856</v>
      </c>
      <c r="F444" s="201" t="s">
        <v>857</v>
      </c>
      <c r="G444" s="202" t="s">
        <v>845</v>
      </c>
      <c r="H444" s="203">
        <v>4</v>
      </c>
      <c r="I444" s="204"/>
      <c r="J444" s="205">
        <f>ROUND(I444*H444,2)</f>
        <v>0</v>
      </c>
      <c r="K444" s="201" t="s">
        <v>369</v>
      </c>
      <c r="L444" s="45"/>
      <c r="M444" s="206" t="s">
        <v>21</v>
      </c>
      <c r="N444" s="207" t="s">
        <v>47</v>
      </c>
      <c r="O444" s="85"/>
      <c r="P444" s="208">
        <f>O444*H444</f>
        <v>0</v>
      </c>
      <c r="Q444" s="208">
        <v>0.01497</v>
      </c>
      <c r="R444" s="208">
        <f>Q444*H444</f>
        <v>0.05988</v>
      </c>
      <c r="S444" s="208">
        <v>0</v>
      </c>
      <c r="T444" s="209">
        <f>S444*H444</f>
        <v>0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R444" s="210" t="s">
        <v>209</v>
      </c>
      <c r="AT444" s="210" t="s">
        <v>144</v>
      </c>
      <c r="AU444" s="210" t="s">
        <v>86</v>
      </c>
      <c r="AY444" s="18" t="s">
        <v>143</v>
      </c>
      <c r="BE444" s="211">
        <f>IF(N444="základní",J444,0)</f>
        <v>0</v>
      </c>
      <c r="BF444" s="211">
        <f>IF(N444="snížená",J444,0)</f>
        <v>0</v>
      </c>
      <c r="BG444" s="211">
        <f>IF(N444="zákl. přenesená",J444,0)</f>
        <v>0</v>
      </c>
      <c r="BH444" s="211">
        <f>IF(N444="sníž. přenesená",J444,0)</f>
        <v>0</v>
      </c>
      <c r="BI444" s="211">
        <f>IF(N444="nulová",J444,0)</f>
        <v>0</v>
      </c>
      <c r="BJ444" s="18" t="s">
        <v>84</v>
      </c>
      <c r="BK444" s="211">
        <f>ROUND(I444*H444,2)</f>
        <v>0</v>
      </c>
      <c r="BL444" s="18" t="s">
        <v>209</v>
      </c>
      <c r="BM444" s="210" t="s">
        <v>858</v>
      </c>
    </row>
    <row r="445" spans="1:51" s="13" customFormat="1" ht="12">
      <c r="A445" s="13"/>
      <c r="B445" s="229"/>
      <c r="C445" s="230"/>
      <c r="D445" s="212" t="s">
        <v>377</v>
      </c>
      <c r="E445" s="231" t="s">
        <v>21</v>
      </c>
      <c r="F445" s="232" t="s">
        <v>744</v>
      </c>
      <c r="G445" s="230"/>
      <c r="H445" s="233">
        <v>4</v>
      </c>
      <c r="I445" s="234"/>
      <c r="J445" s="230"/>
      <c r="K445" s="230"/>
      <c r="L445" s="235"/>
      <c r="M445" s="236"/>
      <c r="N445" s="237"/>
      <c r="O445" s="237"/>
      <c r="P445" s="237"/>
      <c r="Q445" s="237"/>
      <c r="R445" s="237"/>
      <c r="S445" s="237"/>
      <c r="T445" s="238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39" t="s">
        <v>377</v>
      </c>
      <c r="AU445" s="239" t="s">
        <v>86</v>
      </c>
      <c r="AV445" s="13" t="s">
        <v>86</v>
      </c>
      <c r="AW445" s="13" t="s">
        <v>37</v>
      </c>
      <c r="AX445" s="13" t="s">
        <v>84</v>
      </c>
      <c r="AY445" s="239" t="s">
        <v>143</v>
      </c>
    </row>
    <row r="446" spans="1:65" s="2" customFormat="1" ht="16.5" customHeight="1">
      <c r="A446" s="39"/>
      <c r="B446" s="40"/>
      <c r="C446" s="199" t="s">
        <v>859</v>
      </c>
      <c r="D446" s="199" t="s">
        <v>144</v>
      </c>
      <c r="E446" s="200" t="s">
        <v>860</v>
      </c>
      <c r="F446" s="201" t="s">
        <v>861</v>
      </c>
      <c r="G446" s="202" t="s">
        <v>845</v>
      </c>
      <c r="H446" s="203">
        <v>4</v>
      </c>
      <c r="I446" s="204"/>
      <c r="J446" s="205">
        <f>ROUND(I446*H446,2)</f>
        <v>0</v>
      </c>
      <c r="K446" s="201" t="s">
        <v>369</v>
      </c>
      <c r="L446" s="45"/>
      <c r="M446" s="206" t="s">
        <v>21</v>
      </c>
      <c r="N446" s="207" t="s">
        <v>47</v>
      </c>
      <c r="O446" s="85"/>
      <c r="P446" s="208">
        <f>O446*H446</f>
        <v>0</v>
      </c>
      <c r="Q446" s="208">
        <v>0.00052</v>
      </c>
      <c r="R446" s="208">
        <f>Q446*H446</f>
        <v>0.00208</v>
      </c>
      <c r="S446" s="208">
        <v>0</v>
      </c>
      <c r="T446" s="209">
        <f>S446*H446</f>
        <v>0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210" t="s">
        <v>209</v>
      </c>
      <c r="AT446" s="210" t="s">
        <v>144</v>
      </c>
      <c r="AU446" s="210" t="s">
        <v>86</v>
      </c>
      <c r="AY446" s="18" t="s">
        <v>143</v>
      </c>
      <c r="BE446" s="211">
        <f>IF(N446="základní",J446,0)</f>
        <v>0</v>
      </c>
      <c r="BF446" s="211">
        <f>IF(N446="snížená",J446,0)</f>
        <v>0</v>
      </c>
      <c r="BG446" s="211">
        <f>IF(N446="zákl. přenesená",J446,0)</f>
        <v>0</v>
      </c>
      <c r="BH446" s="211">
        <f>IF(N446="sníž. přenesená",J446,0)</f>
        <v>0</v>
      </c>
      <c r="BI446" s="211">
        <f>IF(N446="nulová",J446,0)</f>
        <v>0</v>
      </c>
      <c r="BJ446" s="18" t="s">
        <v>84</v>
      </c>
      <c r="BK446" s="211">
        <f>ROUND(I446*H446,2)</f>
        <v>0</v>
      </c>
      <c r="BL446" s="18" t="s">
        <v>209</v>
      </c>
      <c r="BM446" s="210" t="s">
        <v>862</v>
      </c>
    </row>
    <row r="447" spans="1:51" s="13" customFormat="1" ht="12">
      <c r="A447" s="13"/>
      <c r="B447" s="229"/>
      <c r="C447" s="230"/>
      <c r="D447" s="212" t="s">
        <v>377</v>
      </c>
      <c r="E447" s="231" t="s">
        <v>21</v>
      </c>
      <c r="F447" s="232" t="s">
        <v>744</v>
      </c>
      <c r="G447" s="230"/>
      <c r="H447" s="233">
        <v>4</v>
      </c>
      <c r="I447" s="234"/>
      <c r="J447" s="230"/>
      <c r="K447" s="230"/>
      <c r="L447" s="235"/>
      <c r="M447" s="236"/>
      <c r="N447" s="237"/>
      <c r="O447" s="237"/>
      <c r="P447" s="237"/>
      <c r="Q447" s="237"/>
      <c r="R447" s="237"/>
      <c r="S447" s="237"/>
      <c r="T447" s="238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39" t="s">
        <v>377</v>
      </c>
      <c r="AU447" s="239" t="s">
        <v>86</v>
      </c>
      <c r="AV447" s="13" t="s">
        <v>86</v>
      </c>
      <c r="AW447" s="13" t="s">
        <v>37</v>
      </c>
      <c r="AX447" s="13" t="s">
        <v>84</v>
      </c>
      <c r="AY447" s="239" t="s">
        <v>143</v>
      </c>
    </row>
    <row r="448" spans="1:65" s="2" customFormat="1" ht="16.5" customHeight="1">
      <c r="A448" s="39"/>
      <c r="B448" s="40"/>
      <c r="C448" s="199" t="s">
        <v>863</v>
      </c>
      <c r="D448" s="199" t="s">
        <v>144</v>
      </c>
      <c r="E448" s="200" t="s">
        <v>864</v>
      </c>
      <c r="F448" s="201" t="s">
        <v>865</v>
      </c>
      <c r="G448" s="202" t="s">
        <v>845</v>
      </c>
      <c r="H448" s="203">
        <v>2</v>
      </c>
      <c r="I448" s="204"/>
      <c r="J448" s="205">
        <f>ROUND(I448*H448,2)</f>
        <v>0</v>
      </c>
      <c r="K448" s="201" t="s">
        <v>369</v>
      </c>
      <c r="L448" s="45"/>
      <c r="M448" s="206" t="s">
        <v>21</v>
      </c>
      <c r="N448" s="207" t="s">
        <v>47</v>
      </c>
      <c r="O448" s="85"/>
      <c r="P448" s="208">
        <f>O448*H448</f>
        <v>0</v>
      </c>
      <c r="Q448" s="208">
        <v>0.00052</v>
      </c>
      <c r="R448" s="208">
        <f>Q448*H448</f>
        <v>0.00104</v>
      </c>
      <c r="S448" s="208">
        <v>0</v>
      </c>
      <c r="T448" s="209">
        <f>S448*H448</f>
        <v>0</v>
      </c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R448" s="210" t="s">
        <v>209</v>
      </c>
      <c r="AT448" s="210" t="s">
        <v>144</v>
      </c>
      <c r="AU448" s="210" t="s">
        <v>86</v>
      </c>
      <c r="AY448" s="18" t="s">
        <v>143</v>
      </c>
      <c r="BE448" s="211">
        <f>IF(N448="základní",J448,0)</f>
        <v>0</v>
      </c>
      <c r="BF448" s="211">
        <f>IF(N448="snížená",J448,0)</f>
        <v>0</v>
      </c>
      <c r="BG448" s="211">
        <f>IF(N448="zákl. přenesená",J448,0)</f>
        <v>0</v>
      </c>
      <c r="BH448" s="211">
        <f>IF(N448="sníž. přenesená",J448,0)</f>
        <v>0</v>
      </c>
      <c r="BI448" s="211">
        <f>IF(N448="nulová",J448,0)</f>
        <v>0</v>
      </c>
      <c r="BJ448" s="18" t="s">
        <v>84</v>
      </c>
      <c r="BK448" s="211">
        <f>ROUND(I448*H448,2)</f>
        <v>0</v>
      </c>
      <c r="BL448" s="18" t="s">
        <v>209</v>
      </c>
      <c r="BM448" s="210" t="s">
        <v>866</v>
      </c>
    </row>
    <row r="449" spans="1:51" s="13" customFormat="1" ht="12">
      <c r="A449" s="13"/>
      <c r="B449" s="229"/>
      <c r="C449" s="230"/>
      <c r="D449" s="212" t="s">
        <v>377</v>
      </c>
      <c r="E449" s="231" t="s">
        <v>21</v>
      </c>
      <c r="F449" s="232" t="s">
        <v>723</v>
      </c>
      <c r="G449" s="230"/>
      <c r="H449" s="233">
        <v>2</v>
      </c>
      <c r="I449" s="234"/>
      <c r="J449" s="230"/>
      <c r="K449" s="230"/>
      <c r="L449" s="235"/>
      <c r="M449" s="236"/>
      <c r="N449" s="237"/>
      <c r="O449" s="237"/>
      <c r="P449" s="237"/>
      <c r="Q449" s="237"/>
      <c r="R449" s="237"/>
      <c r="S449" s="237"/>
      <c r="T449" s="238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39" t="s">
        <v>377</v>
      </c>
      <c r="AU449" s="239" t="s">
        <v>86</v>
      </c>
      <c r="AV449" s="13" t="s">
        <v>86</v>
      </c>
      <c r="AW449" s="13" t="s">
        <v>37</v>
      </c>
      <c r="AX449" s="13" t="s">
        <v>84</v>
      </c>
      <c r="AY449" s="239" t="s">
        <v>143</v>
      </c>
    </row>
    <row r="450" spans="1:65" s="2" customFormat="1" ht="16.5" customHeight="1">
      <c r="A450" s="39"/>
      <c r="B450" s="40"/>
      <c r="C450" s="199" t="s">
        <v>867</v>
      </c>
      <c r="D450" s="199" t="s">
        <v>144</v>
      </c>
      <c r="E450" s="200" t="s">
        <v>868</v>
      </c>
      <c r="F450" s="201" t="s">
        <v>869</v>
      </c>
      <c r="G450" s="202" t="s">
        <v>845</v>
      </c>
      <c r="H450" s="203">
        <v>4</v>
      </c>
      <c r="I450" s="204"/>
      <c r="J450" s="205">
        <f>ROUND(I450*H450,2)</f>
        <v>0</v>
      </c>
      <c r="K450" s="201" t="s">
        <v>369</v>
      </c>
      <c r="L450" s="45"/>
      <c r="M450" s="206" t="s">
        <v>21</v>
      </c>
      <c r="N450" s="207" t="s">
        <v>47</v>
      </c>
      <c r="O450" s="85"/>
      <c r="P450" s="208">
        <f>O450*H450</f>
        <v>0</v>
      </c>
      <c r="Q450" s="208">
        <v>0.00052</v>
      </c>
      <c r="R450" s="208">
        <f>Q450*H450</f>
        <v>0.00208</v>
      </c>
      <c r="S450" s="208">
        <v>0</v>
      </c>
      <c r="T450" s="209">
        <f>S450*H450</f>
        <v>0</v>
      </c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R450" s="210" t="s">
        <v>209</v>
      </c>
      <c r="AT450" s="210" t="s">
        <v>144</v>
      </c>
      <c r="AU450" s="210" t="s">
        <v>86</v>
      </c>
      <c r="AY450" s="18" t="s">
        <v>143</v>
      </c>
      <c r="BE450" s="211">
        <f>IF(N450="základní",J450,0)</f>
        <v>0</v>
      </c>
      <c r="BF450" s="211">
        <f>IF(N450="snížená",J450,0)</f>
        <v>0</v>
      </c>
      <c r="BG450" s="211">
        <f>IF(N450="zákl. přenesená",J450,0)</f>
        <v>0</v>
      </c>
      <c r="BH450" s="211">
        <f>IF(N450="sníž. přenesená",J450,0)</f>
        <v>0</v>
      </c>
      <c r="BI450" s="211">
        <f>IF(N450="nulová",J450,0)</f>
        <v>0</v>
      </c>
      <c r="BJ450" s="18" t="s">
        <v>84</v>
      </c>
      <c r="BK450" s="211">
        <f>ROUND(I450*H450,2)</f>
        <v>0</v>
      </c>
      <c r="BL450" s="18" t="s">
        <v>209</v>
      </c>
      <c r="BM450" s="210" t="s">
        <v>870</v>
      </c>
    </row>
    <row r="451" spans="1:51" s="13" customFormat="1" ht="12">
      <c r="A451" s="13"/>
      <c r="B451" s="229"/>
      <c r="C451" s="230"/>
      <c r="D451" s="212" t="s">
        <v>377</v>
      </c>
      <c r="E451" s="231" t="s">
        <v>21</v>
      </c>
      <c r="F451" s="232" t="s">
        <v>744</v>
      </c>
      <c r="G451" s="230"/>
      <c r="H451" s="233">
        <v>4</v>
      </c>
      <c r="I451" s="234"/>
      <c r="J451" s="230"/>
      <c r="K451" s="230"/>
      <c r="L451" s="235"/>
      <c r="M451" s="236"/>
      <c r="N451" s="237"/>
      <c r="O451" s="237"/>
      <c r="P451" s="237"/>
      <c r="Q451" s="237"/>
      <c r="R451" s="237"/>
      <c r="S451" s="237"/>
      <c r="T451" s="238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39" t="s">
        <v>377</v>
      </c>
      <c r="AU451" s="239" t="s">
        <v>86</v>
      </c>
      <c r="AV451" s="13" t="s">
        <v>86</v>
      </c>
      <c r="AW451" s="13" t="s">
        <v>37</v>
      </c>
      <c r="AX451" s="13" t="s">
        <v>84</v>
      </c>
      <c r="AY451" s="239" t="s">
        <v>143</v>
      </c>
    </row>
    <row r="452" spans="1:65" s="2" customFormat="1" ht="16.5" customHeight="1">
      <c r="A452" s="39"/>
      <c r="B452" s="40"/>
      <c r="C452" s="199" t="s">
        <v>871</v>
      </c>
      <c r="D452" s="199" t="s">
        <v>144</v>
      </c>
      <c r="E452" s="200" t="s">
        <v>872</v>
      </c>
      <c r="F452" s="201" t="s">
        <v>873</v>
      </c>
      <c r="G452" s="202" t="s">
        <v>845</v>
      </c>
      <c r="H452" s="203">
        <v>2</v>
      </c>
      <c r="I452" s="204"/>
      <c r="J452" s="205">
        <f>ROUND(I452*H452,2)</f>
        <v>0</v>
      </c>
      <c r="K452" s="201" t="s">
        <v>148</v>
      </c>
      <c r="L452" s="45"/>
      <c r="M452" s="206" t="s">
        <v>21</v>
      </c>
      <c r="N452" s="207" t="s">
        <v>47</v>
      </c>
      <c r="O452" s="85"/>
      <c r="P452" s="208">
        <f>O452*H452</f>
        <v>0</v>
      </c>
      <c r="Q452" s="208">
        <v>0.0011</v>
      </c>
      <c r="R452" s="208">
        <f>Q452*H452</f>
        <v>0.0022</v>
      </c>
      <c r="S452" s="208">
        <v>0</v>
      </c>
      <c r="T452" s="209">
        <f>S452*H452</f>
        <v>0</v>
      </c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R452" s="210" t="s">
        <v>209</v>
      </c>
      <c r="AT452" s="210" t="s">
        <v>144</v>
      </c>
      <c r="AU452" s="210" t="s">
        <v>86</v>
      </c>
      <c r="AY452" s="18" t="s">
        <v>143</v>
      </c>
      <c r="BE452" s="211">
        <f>IF(N452="základní",J452,0)</f>
        <v>0</v>
      </c>
      <c r="BF452" s="211">
        <f>IF(N452="snížená",J452,0)</f>
        <v>0</v>
      </c>
      <c r="BG452" s="211">
        <f>IF(N452="zákl. přenesená",J452,0)</f>
        <v>0</v>
      </c>
      <c r="BH452" s="211">
        <f>IF(N452="sníž. přenesená",J452,0)</f>
        <v>0</v>
      </c>
      <c r="BI452" s="211">
        <f>IF(N452="nulová",J452,0)</f>
        <v>0</v>
      </c>
      <c r="BJ452" s="18" t="s">
        <v>84</v>
      </c>
      <c r="BK452" s="211">
        <f>ROUND(I452*H452,2)</f>
        <v>0</v>
      </c>
      <c r="BL452" s="18" t="s">
        <v>209</v>
      </c>
      <c r="BM452" s="210" t="s">
        <v>874</v>
      </c>
    </row>
    <row r="453" spans="1:51" s="13" customFormat="1" ht="12">
      <c r="A453" s="13"/>
      <c r="B453" s="229"/>
      <c r="C453" s="230"/>
      <c r="D453" s="212" t="s">
        <v>377</v>
      </c>
      <c r="E453" s="231" t="s">
        <v>21</v>
      </c>
      <c r="F453" s="232" t="s">
        <v>723</v>
      </c>
      <c r="G453" s="230"/>
      <c r="H453" s="233">
        <v>2</v>
      </c>
      <c r="I453" s="234"/>
      <c r="J453" s="230"/>
      <c r="K453" s="230"/>
      <c r="L453" s="235"/>
      <c r="M453" s="236"/>
      <c r="N453" s="237"/>
      <c r="O453" s="237"/>
      <c r="P453" s="237"/>
      <c r="Q453" s="237"/>
      <c r="R453" s="237"/>
      <c r="S453" s="237"/>
      <c r="T453" s="238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39" t="s">
        <v>377</v>
      </c>
      <c r="AU453" s="239" t="s">
        <v>86</v>
      </c>
      <c r="AV453" s="13" t="s">
        <v>86</v>
      </c>
      <c r="AW453" s="13" t="s">
        <v>37</v>
      </c>
      <c r="AX453" s="13" t="s">
        <v>84</v>
      </c>
      <c r="AY453" s="239" t="s">
        <v>143</v>
      </c>
    </row>
    <row r="454" spans="1:65" s="2" customFormat="1" ht="16.5" customHeight="1">
      <c r="A454" s="39"/>
      <c r="B454" s="40"/>
      <c r="C454" s="199" t="s">
        <v>875</v>
      </c>
      <c r="D454" s="199" t="s">
        <v>144</v>
      </c>
      <c r="E454" s="200" t="s">
        <v>876</v>
      </c>
      <c r="F454" s="201" t="s">
        <v>877</v>
      </c>
      <c r="G454" s="202" t="s">
        <v>845</v>
      </c>
      <c r="H454" s="203">
        <v>4</v>
      </c>
      <c r="I454" s="204"/>
      <c r="J454" s="205">
        <f>ROUND(I454*H454,2)</f>
        <v>0</v>
      </c>
      <c r="K454" s="201" t="s">
        <v>148</v>
      </c>
      <c r="L454" s="45"/>
      <c r="M454" s="206" t="s">
        <v>21</v>
      </c>
      <c r="N454" s="207" t="s">
        <v>47</v>
      </c>
      <c r="O454" s="85"/>
      <c r="P454" s="208">
        <f>O454*H454</f>
        <v>0</v>
      </c>
      <c r="Q454" s="208">
        <v>0.0011</v>
      </c>
      <c r="R454" s="208">
        <f>Q454*H454</f>
        <v>0.0044</v>
      </c>
      <c r="S454" s="208">
        <v>0</v>
      </c>
      <c r="T454" s="209">
        <f>S454*H454</f>
        <v>0</v>
      </c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R454" s="210" t="s">
        <v>209</v>
      </c>
      <c r="AT454" s="210" t="s">
        <v>144</v>
      </c>
      <c r="AU454" s="210" t="s">
        <v>86</v>
      </c>
      <c r="AY454" s="18" t="s">
        <v>143</v>
      </c>
      <c r="BE454" s="211">
        <f>IF(N454="základní",J454,0)</f>
        <v>0</v>
      </c>
      <c r="BF454" s="211">
        <f>IF(N454="snížená",J454,0)</f>
        <v>0</v>
      </c>
      <c r="BG454" s="211">
        <f>IF(N454="zákl. přenesená",J454,0)</f>
        <v>0</v>
      </c>
      <c r="BH454" s="211">
        <f>IF(N454="sníž. přenesená",J454,0)</f>
        <v>0</v>
      </c>
      <c r="BI454" s="211">
        <f>IF(N454="nulová",J454,0)</f>
        <v>0</v>
      </c>
      <c r="BJ454" s="18" t="s">
        <v>84</v>
      </c>
      <c r="BK454" s="211">
        <f>ROUND(I454*H454,2)</f>
        <v>0</v>
      </c>
      <c r="BL454" s="18" t="s">
        <v>209</v>
      </c>
      <c r="BM454" s="210" t="s">
        <v>878</v>
      </c>
    </row>
    <row r="455" spans="1:51" s="13" customFormat="1" ht="12">
      <c r="A455" s="13"/>
      <c r="B455" s="229"/>
      <c r="C455" s="230"/>
      <c r="D455" s="212" t="s">
        <v>377</v>
      </c>
      <c r="E455" s="231" t="s">
        <v>21</v>
      </c>
      <c r="F455" s="232" t="s">
        <v>744</v>
      </c>
      <c r="G455" s="230"/>
      <c r="H455" s="233">
        <v>4</v>
      </c>
      <c r="I455" s="234"/>
      <c r="J455" s="230"/>
      <c r="K455" s="230"/>
      <c r="L455" s="235"/>
      <c r="M455" s="236"/>
      <c r="N455" s="237"/>
      <c r="O455" s="237"/>
      <c r="P455" s="237"/>
      <c r="Q455" s="237"/>
      <c r="R455" s="237"/>
      <c r="S455" s="237"/>
      <c r="T455" s="238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39" t="s">
        <v>377</v>
      </c>
      <c r="AU455" s="239" t="s">
        <v>86</v>
      </c>
      <c r="AV455" s="13" t="s">
        <v>86</v>
      </c>
      <c r="AW455" s="13" t="s">
        <v>37</v>
      </c>
      <c r="AX455" s="13" t="s">
        <v>84</v>
      </c>
      <c r="AY455" s="239" t="s">
        <v>143</v>
      </c>
    </row>
    <row r="456" spans="1:65" s="2" customFormat="1" ht="16.5" customHeight="1">
      <c r="A456" s="39"/>
      <c r="B456" s="40"/>
      <c r="C456" s="199" t="s">
        <v>879</v>
      </c>
      <c r="D456" s="199" t="s">
        <v>144</v>
      </c>
      <c r="E456" s="200" t="s">
        <v>880</v>
      </c>
      <c r="F456" s="201" t="s">
        <v>881</v>
      </c>
      <c r="G456" s="202" t="s">
        <v>845</v>
      </c>
      <c r="H456" s="203">
        <v>2</v>
      </c>
      <c r="I456" s="204"/>
      <c r="J456" s="205">
        <f>ROUND(I456*H456,2)</f>
        <v>0</v>
      </c>
      <c r="K456" s="201" t="s">
        <v>369</v>
      </c>
      <c r="L456" s="45"/>
      <c r="M456" s="206" t="s">
        <v>21</v>
      </c>
      <c r="N456" s="207" t="s">
        <v>47</v>
      </c>
      <c r="O456" s="85"/>
      <c r="P456" s="208">
        <f>O456*H456</f>
        <v>0</v>
      </c>
      <c r="Q456" s="208">
        <v>0</v>
      </c>
      <c r="R456" s="208">
        <f>Q456*H456</f>
        <v>0</v>
      </c>
      <c r="S456" s="208">
        <v>0.0092</v>
      </c>
      <c r="T456" s="209">
        <f>S456*H456</f>
        <v>0.0184</v>
      </c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R456" s="210" t="s">
        <v>209</v>
      </c>
      <c r="AT456" s="210" t="s">
        <v>144</v>
      </c>
      <c r="AU456" s="210" t="s">
        <v>86</v>
      </c>
      <c r="AY456" s="18" t="s">
        <v>143</v>
      </c>
      <c r="BE456" s="211">
        <f>IF(N456="základní",J456,0)</f>
        <v>0</v>
      </c>
      <c r="BF456" s="211">
        <f>IF(N456="snížená",J456,0)</f>
        <v>0</v>
      </c>
      <c r="BG456" s="211">
        <f>IF(N456="zákl. přenesená",J456,0)</f>
        <v>0</v>
      </c>
      <c r="BH456" s="211">
        <f>IF(N456="sníž. přenesená",J456,0)</f>
        <v>0</v>
      </c>
      <c r="BI456" s="211">
        <f>IF(N456="nulová",J456,0)</f>
        <v>0</v>
      </c>
      <c r="BJ456" s="18" t="s">
        <v>84</v>
      </c>
      <c r="BK456" s="211">
        <f>ROUND(I456*H456,2)</f>
        <v>0</v>
      </c>
      <c r="BL456" s="18" t="s">
        <v>209</v>
      </c>
      <c r="BM456" s="210" t="s">
        <v>882</v>
      </c>
    </row>
    <row r="457" spans="1:65" s="2" customFormat="1" ht="16.5" customHeight="1">
      <c r="A457" s="39"/>
      <c r="B457" s="40"/>
      <c r="C457" s="199" t="s">
        <v>883</v>
      </c>
      <c r="D457" s="199" t="s">
        <v>144</v>
      </c>
      <c r="E457" s="200" t="s">
        <v>884</v>
      </c>
      <c r="F457" s="201" t="s">
        <v>885</v>
      </c>
      <c r="G457" s="202" t="s">
        <v>845</v>
      </c>
      <c r="H457" s="203">
        <v>2</v>
      </c>
      <c r="I457" s="204"/>
      <c r="J457" s="205">
        <f>ROUND(I457*H457,2)</f>
        <v>0</v>
      </c>
      <c r="K457" s="201" t="s">
        <v>369</v>
      </c>
      <c r="L457" s="45"/>
      <c r="M457" s="206" t="s">
        <v>21</v>
      </c>
      <c r="N457" s="207" t="s">
        <v>47</v>
      </c>
      <c r="O457" s="85"/>
      <c r="P457" s="208">
        <f>O457*H457</f>
        <v>0</v>
      </c>
      <c r="Q457" s="208">
        <v>0</v>
      </c>
      <c r="R457" s="208">
        <f>Q457*H457</f>
        <v>0</v>
      </c>
      <c r="S457" s="208">
        <v>0.0405</v>
      </c>
      <c r="T457" s="209">
        <f>S457*H457</f>
        <v>0.081</v>
      </c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R457" s="210" t="s">
        <v>209</v>
      </c>
      <c r="AT457" s="210" t="s">
        <v>144</v>
      </c>
      <c r="AU457" s="210" t="s">
        <v>86</v>
      </c>
      <c r="AY457" s="18" t="s">
        <v>143</v>
      </c>
      <c r="BE457" s="211">
        <f>IF(N457="základní",J457,0)</f>
        <v>0</v>
      </c>
      <c r="BF457" s="211">
        <f>IF(N457="snížená",J457,0)</f>
        <v>0</v>
      </c>
      <c r="BG457" s="211">
        <f>IF(N457="zákl. přenesená",J457,0)</f>
        <v>0</v>
      </c>
      <c r="BH457" s="211">
        <f>IF(N457="sníž. přenesená",J457,0)</f>
        <v>0</v>
      </c>
      <c r="BI457" s="211">
        <f>IF(N457="nulová",J457,0)</f>
        <v>0</v>
      </c>
      <c r="BJ457" s="18" t="s">
        <v>84</v>
      </c>
      <c r="BK457" s="211">
        <f>ROUND(I457*H457,2)</f>
        <v>0</v>
      </c>
      <c r="BL457" s="18" t="s">
        <v>209</v>
      </c>
      <c r="BM457" s="210" t="s">
        <v>886</v>
      </c>
    </row>
    <row r="458" spans="1:65" s="2" customFormat="1" ht="16.5" customHeight="1">
      <c r="A458" s="39"/>
      <c r="B458" s="40"/>
      <c r="C458" s="199" t="s">
        <v>887</v>
      </c>
      <c r="D458" s="199" t="s">
        <v>144</v>
      </c>
      <c r="E458" s="200" t="s">
        <v>888</v>
      </c>
      <c r="F458" s="201" t="s">
        <v>889</v>
      </c>
      <c r="G458" s="202" t="s">
        <v>845</v>
      </c>
      <c r="H458" s="203">
        <v>2</v>
      </c>
      <c r="I458" s="204"/>
      <c r="J458" s="205">
        <f>ROUND(I458*H458,2)</f>
        <v>0</v>
      </c>
      <c r="K458" s="201" t="s">
        <v>369</v>
      </c>
      <c r="L458" s="45"/>
      <c r="M458" s="206" t="s">
        <v>21</v>
      </c>
      <c r="N458" s="207" t="s">
        <v>47</v>
      </c>
      <c r="O458" s="85"/>
      <c r="P458" s="208">
        <f>O458*H458</f>
        <v>0</v>
      </c>
      <c r="Q458" s="208">
        <v>0.00043</v>
      </c>
      <c r="R458" s="208">
        <f>Q458*H458</f>
        <v>0.00086</v>
      </c>
      <c r="S458" s="208">
        <v>0</v>
      </c>
      <c r="T458" s="209">
        <f>S458*H458</f>
        <v>0</v>
      </c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R458" s="210" t="s">
        <v>209</v>
      </c>
      <c r="AT458" s="210" t="s">
        <v>144</v>
      </c>
      <c r="AU458" s="210" t="s">
        <v>86</v>
      </c>
      <c r="AY458" s="18" t="s">
        <v>143</v>
      </c>
      <c r="BE458" s="211">
        <f>IF(N458="základní",J458,0)</f>
        <v>0</v>
      </c>
      <c r="BF458" s="211">
        <f>IF(N458="snížená",J458,0)</f>
        <v>0</v>
      </c>
      <c r="BG458" s="211">
        <f>IF(N458="zákl. přenesená",J458,0)</f>
        <v>0</v>
      </c>
      <c r="BH458" s="211">
        <f>IF(N458="sníž. přenesená",J458,0)</f>
        <v>0</v>
      </c>
      <c r="BI458" s="211">
        <f>IF(N458="nulová",J458,0)</f>
        <v>0</v>
      </c>
      <c r="BJ458" s="18" t="s">
        <v>84</v>
      </c>
      <c r="BK458" s="211">
        <f>ROUND(I458*H458,2)</f>
        <v>0</v>
      </c>
      <c r="BL458" s="18" t="s">
        <v>209</v>
      </c>
      <c r="BM458" s="210" t="s">
        <v>890</v>
      </c>
    </row>
    <row r="459" spans="1:51" s="13" customFormat="1" ht="12">
      <c r="A459" s="13"/>
      <c r="B459" s="229"/>
      <c r="C459" s="230"/>
      <c r="D459" s="212" t="s">
        <v>377</v>
      </c>
      <c r="E459" s="231" t="s">
        <v>21</v>
      </c>
      <c r="F459" s="232" t="s">
        <v>723</v>
      </c>
      <c r="G459" s="230"/>
      <c r="H459" s="233">
        <v>2</v>
      </c>
      <c r="I459" s="234"/>
      <c r="J459" s="230"/>
      <c r="K459" s="230"/>
      <c r="L459" s="235"/>
      <c r="M459" s="236"/>
      <c r="N459" s="237"/>
      <c r="O459" s="237"/>
      <c r="P459" s="237"/>
      <c r="Q459" s="237"/>
      <c r="R459" s="237"/>
      <c r="S459" s="237"/>
      <c r="T459" s="238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39" t="s">
        <v>377</v>
      </c>
      <c r="AU459" s="239" t="s">
        <v>86</v>
      </c>
      <c r="AV459" s="13" t="s">
        <v>86</v>
      </c>
      <c r="AW459" s="13" t="s">
        <v>37</v>
      </c>
      <c r="AX459" s="13" t="s">
        <v>84</v>
      </c>
      <c r="AY459" s="239" t="s">
        <v>143</v>
      </c>
    </row>
    <row r="460" spans="1:65" s="2" customFormat="1" ht="12">
      <c r="A460" s="39"/>
      <c r="B460" s="40"/>
      <c r="C460" s="219" t="s">
        <v>891</v>
      </c>
      <c r="D460" s="219" t="s">
        <v>372</v>
      </c>
      <c r="E460" s="220" t="s">
        <v>892</v>
      </c>
      <c r="F460" s="221" t="s">
        <v>893</v>
      </c>
      <c r="G460" s="222" t="s">
        <v>400</v>
      </c>
      <c r="H460" s="223">
        <v>2</v>
      </c>
      <c r="I460" s="224"/>
      <c r="J460" s="225">
        <f>ROUND(I460*H460,2)</f>
        <v>0</v>
      </c>
      <c r="K460" s="221" t="s">
        <v>148</v>
      </c>
      <c r="L460" s="226"/>
      <c r="M460" s="227" t="s">
        <v>21</v>
      </c>
      <c r="N460" s="228" t="s">
        <v>47</v>
      </c>
      <c r="O460" s="85"/>
      <c r="P460" s="208">
        <f>O460*H460</f>
        <v>0</v>
      </c>
      <c r="Q460" s="208">
        <v>0.021</v>
      </c>
      <c r="R460" s="208">
        <f>Q460*H460</f>
        <v>0.042</v>
      </c>
      <c r="S460" s="208">
        <v>0</v>
      </c>
      <c r="T460" s="209">
        <f>S460*H460</f>
        <v>0</v>
      </c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R460" s="210" t="s">
        <v>277</v>
      </c>
      <c r="AT460" s="210" t="s">
        <v>372</v>
      </c>
      <c r="AU460" s="210" t="s">
        <v>86</v>
      </c>
      <c r="AY460" s="18" t="s">
        <v>143</v>
      </c>
      <c r="BE460" s="211">
        <f>IF(N460="základní",J460,0)</f>
        <v>0</v>
      </c>
      <c r="BF460" s="211">
        <f>IF(N460="snížená",J460,0)</f>
        <v>0</v>
      </c>
      <c r="BG460" s="211">
        <f>IF(N460="zákl. přenesená",J460,0)</f>
        <v>0</v>
      </c>
      <c r="BH460" s="211">
        <f>IF(N460="sníž. přenesená",J460,0)</f>
        <v>0</v>
      </c>
      <c r="BI460" s="211">
        <f>IF(N460="nulová",J460,0)</f>
        <v>0</v>
      </c>
      <c r="BJ460" s="18" t="s">
        <v>84</v>
      </c>
      <c r="BK460" s="211">
        <f>ROUND(I460*H460,2)</f>
        <v>0</v>
      </c>
      <c r="BL460" s="18" t="s">
        <v>209</v>
      </c>
      <c r="BM460" s="210" t="s">
        <v>894</v>
      </c>
    </row>
    <row r="461" spans="1:65" s="2" customFormat="1" ht="21.75" customHeight="1">
      <c r="A461" s="39"/>
      <c r="B461" s="40"/>
      <c r="C461" s="199" t="s">
        <v>895</v>
      </c>
      <c r="D461" s="199" t="s">
        <v>144</v>
      </c>
      <c r="E461" s="200" t="s">
        <v>896</v>
      </c>
      <c r="F461" s="201" t="s">
        <v>897</v>
      </c>
      <c r="G461" s="202" t="s">
        <v>845</v>
      </c>
      <c r="H461" s="203">
        <v>1</v>
      </c>
      <c r="I461" s="204"/>
      <c r="J461" s="205">
        <f>ROUND(I461*H461,2)</f>
        <v>0</v>
      </c>
      <c r="K461" s="201" t="s">
        <v>369</v>
      </c>
      <c r="L461" s="45"/>
      <c r="M461" s="206" t="s">
        <v>21</v>
      </c>
      <c r="N461" s="207" t="s">
        <v>47</v>
      </c>
      <c r="O461" s="85"/>
      <c r="P461" s="208">
        <f>O461*H461</f>
        <v>0</v>
      </c>
      <c r="Q461" s="208">
        <v>0</v>
      </c>
      <c r="R461" s="208">
        <f>Q461*H461</f>
        <v>0</v>
      </c>
      <c r="S461" s="208">
        <v>0.0188</v>
      </c>
      <c r="T461" s="209">
        <f>S461*H461</f>
        <v>0.0188</v>
      </c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R461" s="210" t="s">
        <v>209</v>
      </c>
      <c r="AT461" s="210" t="s">
        <v>144</v>
      </c>
      <c r="AU461" s="210" t="s">
        <v>86</v>
      </c>
      <c r="AY461" s="18" t="s">
        <v>143</v>
      </c>
      <c r="BE461" s="211">
        <f>IF(N461="základní",J461,0)</f>
        <v>0</v>
      </c>
      <c r="BF461" s="211">
        <f>IF(N461="snížená",J461,0)</f>
        <v>0</v>
      </c>
      <c r="BG461" s="211">
        <f>IF(N461="zákl. přenesená",J461,0)</f>
        <v>0</v>
      </c>
      <c r="BH461" s="211">
        <f>IF(N461="sníž. přenesená",J461,0)</f>
        <v>0</v>
      </c>
      <c r="BI461" s="211">
        <f>IF(N461="nulová",J461,0)</f>
        <v>0</v>
      </c>
      <c r="BJ461" s="18" t="s">
        <v>84</v>
      </c>
      <c r="BK461" s="211">
        <f>ROUND(I461*H461,2)</f>
        <v>0</v>
      </c>
      <c r="BL461" s="18" t="s">
        <v>209</v>
      </c>
      <c r="BM461" s="210" t="s">
        <v>898</v>
      </c>
    </row>
    <row r="462" spans="1:65" s="2" customFormat="1" ht="16.5" customHeight="1">
      <c r="A462" s="39"/>
      <c r="B462" s="40"/>
      <c r="C462" s="199" t="s">
        <v>899</v>
      </c>
      <c r="D462" s="199" t="s">
        <v>144</v>
      </c>
      <c r="E462" s="200" t="s">
        <v>900</v>
      </c>
      <c r="F462" s="201" t="s">
        <v>901</v>
      </c>
      <c r="G462" s="202" t="s">
        <v>845</v>
      </c>
      <c r="H462" s="203">
        <v>2</v>
      </c>
      <c r="I462" s="204"/>
      <c r="J462" s="205">
        <f>ROUND(I462*H462,2)</f>
        <v>0</v>
      </c>
      <c r="K462" s="201" t="s">
        <v>369</v>
      </c>
      <c r="L462" s="45"/>
      <c r="M462" s="206" t="s">
        <v>21</v>
      </c>
      <c r="N462" s="207" t="s">
        <v>47</v>
      </c>
      <c r="O462" s="85"/>
      <c r="P462" s="208">
        <f>O462*H462</f>
        <v>0</v>
      </c>
      <c r="Q462" s="208">
        <v>0</v>
      </c>
      <c r="R462" s="208">
        <f>Q462*H462</f>
        <v>0</v>
      </c>
      <c r="S462" s="208">
        <v>0.155</v>
      </c>
      <c r="T462" s="209">
        <f>S462*H462</f>
        <v>0.31</v>
      </c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R462" s="210" t="s">
        <v>209</v>
      </c>
      <c r="AT462" s="210" t="s">
        <v>144</v>
      </c>
      <c r="AU462" s="210" t="s">
        <v>86</v>
      </c>
      <c r="AY462" s="18" t="s">
        <v>143</v>
      </c>
      <c r="BE462" s="211">
        <f>IF(N462="základní",J462,0)</f>
        <v>0</v>
      </c>
      <c r="BF462" s="211">
        <f>IF(N462="snížená",J462,0)</f>
        <v>0</v>
      </c>
      <c r="BG462" s="211">
        <f>IF(N462="zákl. přenesená",J462,0)</f>
        <v>0</v>
      </c>
      <c r="BH462" s="211">
        <f>IF(N462="sníž. přenesená",J462,0)</f>
        <v>0</v>
      </c>
      <c r="BI462" s="211">
        <f>IF(N462="nulová",J462,0)</f>
        <v>0</v>
      </c>
      <c r="BJ462" s="18" t="s">
        <v>84</v>
      </c>
      <c r="BK462" s="211">
        <f>ROUND(I462*H462,2)</f>
        <v>0</v>
      </c>
      <c r="BL462" s="18" t="s">
        <v>209</v>
      </c>
      <c r="BM462" s="210" t="s">
        <v>902</v>
      </c>
    </row>
    <row r="463" spans="1:65" s="2" customFormat="1" ht="16.5" customHeight="1">
      <c r="A463" s="39"/>
      <c r="B463" s="40"/>
      <c r="C463" s="199" t="s">
        <v>903</v>
      </c>
      <c r="D463" s="199" t="s">
        <v>144</v>
      </c>
      <c r="E463" s="200" t="s">
        <v>904</v>
      </c>
      <c r="F463" s="201" t="s">
        <v>905</v>
      </c>
      <c r="G463" s="202" t="s">
        <v>845</v>
      </c>
      <c r="H463" s="203">
        <v>1</v>
      </c>
      <c r="I463" s="204"/>
      <c r="J463" s="205">
        <f>ROUND(I463*H463,2)</f>
        <v>0</v>
      </c>
      <c r="K463" s="201" t="s">
        <v>21</v>
      </c>
      <c r="L463" s="45"/>
      <c r="M463" s="206" t="s">
        <v>21</v>
      </c>
      <c r="N463" s="207" t="s">
        <v>47</v>
      </c>
      <c r="O463" s="85"/>
      <c r="P463" s="208">
        <f>O463*H463</f>
        <v>0</v>
      </c>
      <c r="Q463" s="208">
        <v>0.01066</v>
      </c>
      <c r="R463" s="208">
        <f>Q463*H463</f>
        <v>0.01066</v>
      </c>
      <c r="S463" s="208">
        <v>0</v>
      </c>
      <c r="T463" s="209">
        <f>S463*H463</f>
        <v>0</v>
      </c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R463" s="210" t="s">
        <v>209</v>
      </c>
      <c r="AT463" s="210" t="s">
        <v>144</v>
      </c>
      <c r="AU463" s="210" t="s">
        <v>86</v>
      </c>
      <c r="AY463" s="18" t="s">
        <v>143</v>
      </c>
      <c r="BE463" s="211">
        <f>IF(N463="základní",J463,0)</f>
        <v>0</v>
      </c>
      <c r="BF463" s="211">
        <f>IF(N463="snížená",J463,0)</f>
        <v>0</v>
      </c>
      <c r="BG463" s="211">
        <f>IF(N463="zákl. přenesená",J463,0)</f>
        <v>0</v>
      </c>
      <c r="BH463" s="211">
        <f>IF(N463="sníž. přenesená",J463,0)</f>
        <v>0</v>
      </c>
      <c r="BI463" s="211">
        <f>IF(N463="nulová",J463,0)</f>
        <v>0</v>
      </c>
      <c r="BJ463" s="18" t="s">
        <v>84</v>
      </c>
      <c r="BK463" s="211">
        <f>ROUND(I463*H463,2)</f>
        <v>0</v>
      </c>
      <c r="BL463" s="18" t="s">
        <v>209</v>
      </c>
      <c r="BM463" s="210" t="s">
        <v>906</v>
      </c>
    </row>
    <row r="464" spans="1:51" s="13" customFormat="1" ht="12">
      <c r="A464" s="13"/>
      <c r="B464" s="229"/>
      <c r="C464" s="230"/>
      <c r="D464" s="212" t="s">
        <v>377</v>
      </c>
      <c r="E464" s="231" t="s">
        <v>21</v>
      </c>
      <c r="F464" s="232" t="s">
        <v>822</v>
      </c>
      <c r="G464" s="230"/>
      <c r="H464" s="233">
        <v>1</v>
      </c>
      <c r="I464" s="234"/>
      <c r="J464" s="230"/>
      <c r="K464" s="230"/>
      <c r="L464" s="235"/>
      <c r="M464" s="236"/>
      <c r="N464" s="237"/>
      <c r="O464" s="237"/>
      <c r="P464" s="237"/>
      <c r="Q464" s="237"/>
      <c r="R464" s="237"/>
      <c r="S464" s="237"/>
      <c r="T464" s="238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39" t="s">
        <v>377</v>
      </c>
      <c r="AU464" s="239" t="s">
        <v>86</v>
      </c>
      <c r="AV464" s="13" t="s">
        <v>86</v>
      </c>
      <c r="AW464" s="13" t="s">
        <v>37</v>
      </c>
      <c r="AX464" s="13" t="s">
        <v>84</v>
      </c>
      <c r="AY464" s="239" t="s">
        <v>143</v>
      </c>
    </row>
    <row r="465" spans="1:65" s="2" customFormat="1" ht="12">
      <c r="A465" s="39"/>
      <c r="B465" s="40"/>
      <c r="C465" s="199" t="s">
        <v>907</v>
      </c>
      <c r="D465" s="199" t="s">
        <v>144</v>
      </c>
      <c r="E465" s="200" t="s">
        <v>908</v>
      </c>
      <c r="F465" s="201" t="s">
        <v>909</v>
      </c>
      <c r="G465" s="202" t="s">
        <v>845</v>
      </c>
      <c r="H465" s="203">
        <v>2</v>
      </c>
      <c r="I465" s="204"/>
      <c r="J465" s="205">
        <f>ROUND(I465*H465,2)</f>
        <v>0</v>
      </c>
      <c r="K465" s="201" t="s">
        <v>369</v>
      </c>
      <c r="L465" s="45"/>
      <c r="M465" s="206" t="s">
        <v>21</v>
      </c>
      <c r="N465" s="207" t="s">
        <v>47</v>
      </c>
      <c r="O465" s="85"/>
      <c r="P465" s="208">
        <f>O465*H465</f>
        <v>0</v>
      </c>
      <c r="Q465" s="208">
        <v>0.03634</v>
      </c>
      <c r="R465" s="208">
        <f>Q465*H465</f>
        <v>0.07268</v>
      </c>
      <c r="S465" s="208">
        <v>0</v>
      </c>
      <c r="T465" s="209">
        <f>S465*H465</f>
        <v>0</v>
      </c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R465" s="210" t="s">
        <v>209</v>
      </c>
      <c r="AT465" s="210" t="s">
        <v>144</v>
      </c>
      <c r="AU465" s="210" t="s">
        <v>86</v>
      </c>
      <c r="AY465" s="18" t="s">
        <v>143</v>
      </c>
      <c r="BE465" s="211">
        <f>IF(N465="základní",J465,0)</f>
        <v>0</v>
      </c>
      <c r="BF465" s="211">
        <f>IF(N465="snížená",J465,0)</f>
        <v>0</v>
      </c>
      <c r="BG465" s="211">
        <f>IF(N465="zákl. přenesená",J465,0)</f>
        <v>0</v>
      </c>
      <c r="BH465" s="211">
        <f>IF(N465="sníž. přenesená",J465,0)</f>
        <v>0</v>
      </c>
      <c r="BI465" s="211">
        <f>IF(N465="nulová",J465,0)</f>
        <v>0</v>
      </c>
      <c r="BJ465" s="18" t="s">
        <v>84</v>
      </c>
      <c r="BK465" s="211">
        <f>ROUND(I465*H465,2)</f>
        <v>0</v>
      </c>
      <c r="BL465" s="18" t="s">
        <v>209</v>
      </c>
      <c r="BM465" s="210" t="s">
        <v>910</v>
      </c>
    </row>
    <row r="466" spans="1:51" s="13" customFormat="1" ht="12">
      <c r="A466" s="13"/>
      <c r="B466" s="229"/>
      <c r="C466" s="230"/>
      <c r="D466" s="212" t="s">
        <v>377</v>
      </c>
      <c r="E466" s="231" t="s">
        <v>21</v>
      </c>
      <c r="F466" s="232" t="s">
        <v>723</v>
      </c>
      <c r="G466" s="230"/>
      <c r="H466" s="233">
        <v>2</v>
      </c>
      <c r="I466" s="234"/>
      <c r="J466" s="230"/>
      <c r="K466" s="230"/>
      <c r="L466" s="235"/>
      <c r="M466" s="236"/>
      <c r="N466" s="237"/>
      <c r="O466" s="237"/>
      <c r="P466" s="237"/>
      <c r="Q466" s="237"/>
      <c r="R466" s="237"/>
      <c r="S466" s="237"/>
      <c r="T466" s="238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39" t="s">
        <v>377</v>
      </c>
      <c r="AU466" s="239" t="s">
        <v>86</v>
      </c>
      <c r="AV466" s="13" t="s">
        <v>86</v>
      </c>
      <c r="AW466" s="13" t="s">
        <v>37</v>
      </c>
      <c r="AX466" s="13" t="s">
        <v>84</v>
      </c>
      <c r="AY466" s="239" t="s">
        <v>143</v>
      </c>
    </row>
    <row r="467" spans="1:65" s="2" customFormat="1" ht="12">
      <c r="A467" s="39"/>
      <c r="B467" s="40"/>
      <c r="C467" s="199" t="s">
        <v>911</v>
      </c>
      <c r="D467" s="199" t="s">
        <v>144</v>
      </c>
      <c r="E467" s="200" t="s">
        <v>912</v>
      </c>
      <c r="F467" s="201" t="s">
        <v>913</v>
      </c>
      <c r="G467" s="202" t="s">
        <v>368</v>
      </c>
      <c r="H467" s="203">
        <v>0.548</v>
      </c>
      <c r="I467" s="204"/>
      <c r="J467" s="205">
        <f>ROUND(I467*H467,2)</f>
        <v>0</v>
      </c>
      <c r="K467" s="201" t="s">
        <v>369</v>
      </c>
      <c r="L467" s="45"/>
      <c r="M467" s="206" t="s">
        <v>21</v>
      </c>
      <c r="N467" s="207" t="s">
        <v>47</v>
      </c>
      <c r="O467" s="85"/>
      <c r="P467" s="208">
        <f>O467*H467</f>
        <v>0</v>
      </c>
      <c r="Q467" s="208">
        <v>0</v>
      </c>
      <c r="R467" s="208">
        <f>Q467*H467</f>
        <v>0</v>
      </c>
      <c r="S467" s="208">
        <v>0</v>
      </c>
      <c r="T467" s="209">
        <f>S467*H467</f>
        <v>0</v>
      </c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R467" s="210" t="s">
        <v>209</v>
      </c>
      <c r="AT467" s="210" t="s">
        <v>144</v>
      </c>
      <c r="AU467" s="210" t="s">
        <v>86</v>
      </c>
      <c r="AY467" s="18" t="s">
        <v>143</v>
      </c>
      <c r="BE467" s="211">
        <f>IF(N467="základní",J467,0)</f>
        <v>0</v>
      </c>
      <c r="BF467" s="211">
        <f>IF(N467="snížená",J467,0)</f>
        <v>0</v>
      </c>
      <c r="BG467" s="211">
        <f>IF(N467="zákl. přenesená",J467,0)</f>
        <v>0</v>
      </c>
      <c r="BH467" s="211">
        <f>IF(N467="sníž. přenesená",J467,0)</f>
        <v>0</v>
      </c>
      <c r="BI467" s="211">
        <f>IF(N467="nulová",J467,0)</f>
        <v>0</v>
      </c>
      <c r="BJ467" s="18" t="s">
        <v>84</v>
      </c>
      <c r="BK467" s="211">
        <f>ROUND(I467*H467,2)</f>
        <v>0</v>
      </c>
      <c r="BL467" s="18" t="s">
        <v>209</v>
      </c>
      <c r="BM467" s="210" t="s">
        <v>914</v>
      </c>
    </row>
    <row r="468" spans="1:65" s="2" customFormat="1" ht="16.5" customHeight="1">
      <c r="A468" s="39"/>
      <c r="B468" s="40"/>
      <c r="C468" s="199" t="s">
        <v>915</v>
      </c>
      <c r="D468" s="199" t="s">
        <v>144</v>
      </c>
      <c r="E468" s="200" t="s">
        <v>916</v>
      </c>
      <c r="F468" s="201" t="s">
        <v>917</v>
      </c>
      <c r="G468" s="202" t="s">
        <v>400</v>
      </c>
      <c r="H468" s="203">
        <v>2</v>
      </c>
      <c r="I468" s="204"/>
      <c r="J468" s="205">
        <f>ROUND(I468*H468,2)</f>
        <v>0</v>
      </c>
      <c r="K468" s="201" t="s">
        <v>369</v>
      </c>
      <c r="L468" s="45"/>
      <c r="M468" s="206" t="s">
        <v>21</v>
      </c>
      <c r="N468" s="207" t="s">
        <v>47</v>
      </c>
      <c r="O468" s="85"/>
      <c r="P468" s="208">
        <f>O468*H468</f>
        <v>0</v>
      </c>
      <c r="Q468" s="208">
        <v>0</v>
      </c>
      <c r="R468" s="208">
        <f>Q468*H468</f>
        <v>0</v>
      </c>
      <c r="S468" s="208">
        <v>0.00049</v>
      </c>
      <c r="T468" s="209">
        <f>S468*H468</f>
        <v>0.00098</v>
      </c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R468" s="210" t="s">
        <v>209</v>
      </c>
      <c r="AT468" s="210" t="s">
        <v>144</v>
      </c>
      <c r="AU468" s="210" t="s">
        <v>86</v>
      </c>
      <c r="AY468" s="18" t="s">
        <v>143</v>
      </c>
      <c r="BE468" s="211">
        <f>IF(N468="základní",J468,0)</f>
        <v>0</v>
      </c>
      <c r="BF468" s="211">
        <f>IF(N468="snížená",J468,0)</f>
        <v>0</v>
      </c>
      <c r="BG468" s="211">
        <f>IF(N468="zákl. přenesená",J468,0)</f>
        <v>0</v>
      </c>
      <c r="BH468" s="211">
        <f>IF(N468="sníž. přenesená",J468,0)</f>
        <v>0</v>
      </c>
      <c r="BI468" s="211">
        <f>IF(N468="nulová",J468,0)</f>
        <v>0</v>
      </c>
      <c r="BJ468" s="18" t="s">
        <v>84</v>
      </c>
      <c r="BK468" s="211">
        <f>ROUND(I468*H468,2)</f>
        <v>0</v>
      </c>
      <c r="BL468" s="18" t="s">
        <v>209</v>
      </c>
      <c r="BM468" s="210" t="s">
        <v>918</v>
      </c>
    </row>
    <row r="469" spans="1:65" s="2" customFormat="1" ht="16.5" customHeight="1">
      <c r="A469" s="39"/>
      <c r="B469" s="40"/>
      <c r="C469" s="199" t="s">
        <v>919</v>
      </c>
      <c r="D469" s="199" t="s">
        <v>144</v>
      </c>
      <c r="E469" s="200" t="s">
        <v>920</v>
      </c>
      <c r="F469" s="201" t="s">
        <v>921</v>
      </c>
      <c r="G469" s="202" t="s">
        <v>845</v>
      </c>
      <c r="H469" s="203">
        <v>7</v>
      </c>
      <c r="I469" s="204"/>
      <c r="J469" s="205">
        <f>ROUND(I469*H469,2)</f>
        <v>0</v>
      </c>
      <c r="K469" s="201" t="s">
        <v>369</v>
      </c>
      <c r="L469" s="45"/>
      <c r="M469" s="206" t="s">
        <v>21</v>
      </c>
      <c r="N469" s="207" t="s">
        <v>47</v>
      </c>
      <c r="O469" s="85"/>
      <c r="P469" s="208">
        <f>O469*H469</f>
        <v>0</v>
      </c>
      <c r="Q469" s="208">
        <v>0</v>
      </c>
      <c r="R469" s="208">
        <f>Q469*H469</f>
        <v>0</v>
      </c>
      <c r="S469" s="208">
        <v>0.00156</v>
      </c>
      <c r="T469" s="209">
        <f>S469*H469</f>
        <v>0.01092</v>
      </c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R469" s="210" t="s">
        <v>209</v>
      </c>
      <c r="AT469" s="210" t="s">
        <v>144</v>
      </c>
      <c r="AU469" s="210" t="s">
        <v>86</v>
      </c>
      <c r="AY469" s="18" t="s">
        <v>143</v>
      </c>
      <c r="BE469" s="211">
        <f>IF(N469="základní",J469,0)</f>
        <v>0</v>
      </c>
      <c r="BF469" s="211">
        <f>IF(N469="snížená",J469,0)</f>
        <v>0</v>
      </c>
      <c r="BG469" s="211">
        <f>IF(N469="zákl. přenesená",J469,0)</f>
        <v>0</v>
      </c>
      <c r="BH469" s="211">
        <f>IF(N469="sníž. přenesená",J469,0)</f>
        <v>0</v>
      </c>
      <c r="BI469" s="211">
        <f>IF(N469="nulová",J469,0)</f>
        <v>0</v>
      </c>
      <c r="BJ469" s="18" t="s">
        <v>84</v>
      </c>
      <c r="BK469" s="211">
        <f>ROUND(I469*H469,2)</f>
        <v>0</v>
      </c>
      <c r="BL469" s="18" t="s">
        <v>209</v>
      </c>
      <c r="BM469" s="210" t="s">
        <v>922</v>
      </c>
    </row>
    <row r="470" spans="1:65" s="2" customFormat="1" ht="16.5" customHeight="1">
      <c r="A470" s="39"/>
      <c r="B470" s="40"/>
      <c r="C470" s="199" t="s">
        <v>923</v>
      </c>
      <c r="D470" s="199" t="s">
        <v>144</v>
      </c>
      <c r="E470" s="200" t="s">
        <v>924</v>
      </c>
      <c r="F470" s="201" t="s">
        <v>925</v>
      </c>
      <c r="G470" s="202" t="s">
        <v>845</v>
      </c>
      <c r="H470" s="203">
        <v>2</v>
      </c>
      <c r="I470" s="204"/>
      <c r="J470" s="205">
        <f>ROUND(I470*H470,2)</f>
        <v>0</v>
      </c>
      <c r="K470" s="201" t="s">
        <v>369</v>
      </c>
      <c r="L470" s="45"/>
      <c r="M470" s="206" t="s">
        <v>21</v>
      </c>
      <c r="N470" s="207" t="s">
        <v>47</v>
      </c>
      <c r="O470" s="85"/>
      <c r="P470" s="208">
        <f>O470*H470</f>
        <v>0</v>
      </c>
      <c r="Q470" s="208">
        <v>0.0018</v>
      </c>
      <c r="R470" s="208">
        <f>Q470*H470</f>
        <v>0.0036</v>
      </c>
      <c r="S470" s="208">
        <v>0</v>
      </c>
      <c r="T470" s="209">
        <f>S470*H470</f>
        <v>0</v>
      </c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R470" s="210" t="s">
        <v>209</v>
      </c>
      <c r="AT470" s="210" t="s">
        <v>144</v>
      </c>
      <c r="AU470" s="210" t="s">
        <v>86</v>
      </c>
      <c r="AY470" s="18" t="s">
        <v>143</v>
      </c>
      <c r="BE470" s="211">
        <f>IF(N470="základní",J470,0)</f>
        <v>0</v>
      </c>
      <c r="BF470" s="211">
        <f>IF(N470="snížená",J470,0)</f>
        <v>0</v>
      </c>
      <c r="BG470" s="211">
        <f>IF(N470="zákl. přenesená",J470,0)</f>
        <v>0</v>
      </c>
      <c r="BH470" s="211">
        <f>IF(N470="sníž. přenesená",J470,0)</f>
        <v>0</v>
      </c>
      <c r="BI470" s="211">
        <f>IF(N470="nulová",J470,0)</f>
        <v>0</v>
      </c>
      <c r="BJ470" s="18" t="s">
        <v>84</v>
      </c>
      <c r="BK470" s="211">
        <f>ROUND(I470*H470,2)</f>
        <v>0</v>
      </c>
      <c r="BL470" s="18" t="s">
        <v>209</v>
      </c>
      <c r="BM470" s="210" t="s">
        <v>926</v>
      </c>
    </row>
    <row r="471" spans="1:51" s="13" customFormat="1" ht="12">
      <c r="A471" s="13"/>
      <c r="B471" s="229"/>
      <c r="C471" s="230"/>
      <c r="D471" s="212" t="s">
        <v>377</v>
      </c>
      <c r="E471" s="231" t="s">
        <v>21</v>
      </c>
      <c r="F471" s="232" t="s">
        <v>723</v>
      </c>
      <c r="G471" s="230"/>
      <c r="H471" s="233">
        <v>2</v>
      </c>
      <c r="I471" s="234"/>
      <c r="J471" s="230"/>
      <c r="K471" s="230"/>
      <c r="L471" s="235"/>
      <c r="M471" s="236"/>
      <c r="N471" s="237"/>
      <c r="O471" s="237"/>
      <c r="P471" s="237"/>
      <c r="Q471" s="237"/>
      <c r="R471" s="237"/>
      <c r="S471" s="237"/>
      <c r="T471" s="238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39" t="s">
        <v>377</v>
      </c>
      <c r="AU471" s="239" t="s">
        <v>86</v>
      </c>
      <c r="AV471" s="13" t="s">
        <v>86</v>
      </c>
      <c r="AW471" s="13" t="s">
        <v>37</v>
      </c>
      <c r="AX471" s="13" t="s">
        <v>84</v>
      </c>
      <c r="AY471" s="239" t="s">
        <v>143</v>
      </c>
    </row>
    <row r="472" spans="1:65" s="2" customFormat="1" ht="16.5" customHeight="1">
      <c r="A472" s="39"/>
      <c r="B472" s="40"/>
      <c r="C472" s="199" t="s">
        <v>927</v>
      </c>
      <c r="D472" s="199" t="s">
        <v>144</v>
      </c>
      <c r="E472" s="200" t="s">
        <v>928</v>
      </c>
      <c r="F472" s="201" t="s">
        <v>929</v>
      </c>
      <c r="G472" s="202" t="s">
        <v>845</v>
      </c>
      <c r="H472" s="203">
        <v>4</v>
      </c>
      <c r="I472" s="204"/>
      <c r="J472" s="205">
        <f>ROUND(I472*H472,2)</f>
        <v>0</v>
      </c>
      <c r="K472" s="201" t="s">
        <v>369</v>
      </c>
      <c r="L472" s="45"/>
      <c r="M472" s="206" t="s">
        <v>21</v>
      </c>
      <c r="N472" s="207" t="s">
        <v>47</v>
      </c>
      <c r="O472" s="85"/>
      <c r="P472" s="208">
        <f>O472*H472</f>
        <v>0</v>
      </c>
      <c r="Q472" s="208">
        <v>0.00184</v>
      </c>
      <c r="R472" s="208">
        <f>Q472*H472</f>
        <v>0.00736</v>
      </c>
      <c r="S472" s="208">
        <v>0</v>
      </c>
      <c r="T472" s="209">
        <f>S472*H472</f>
        <v>0</v>
      </c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R472" s="210" t="s">
        <v>209</v>
      </c>
      <c r="AT472" s="210" t="s">
        <v>144</v>
      </c>
      <c r="AU472" s="210" t="s">
        <v>86</v>
      </c>
      <c r="AY472" s="18" t="s">
        <v>143</v>
      </c>
      <c r="BE472" s="211">
        <f>IF(N472="základní",J472,0)</f>
        <v>0</v>
      </c>
      <c r="BF472" s="211">
        <f>IF(N472="snížená",J472,0)</f>
        <v>0</v>
      </c>
      <c r="BG472" s="211">
        <f>IF(N472="zákl. přenesená",J472,0)</f>
        <v>0</v>
      </c>
      <c r="BH472" s="211">
        <f>IF(N472="sníž. přenesená",J472,0)</f>
        <v>0</v>
      </c>
      <c r="BI472" s="211">
        <f>IF(N472="nulová",J472,0)</f>
        <v>0</v>
      </c>
      <c r="BJ472" s="18" t="s">
        <v>84</v>
      </c>
      <c r="BK472" s="211">
        <f>ROUND(I472*H472,2)</f>
        <v>0</v>
      </c>
      <c r="BL472" s="18" t="s">
        <v>209</v>
      </c>
      <c r="BM472" s="210" t="s">
        <v>930</v>
      </c>
    </row>
    <row r="473" spans="1:51" s="13" customFormat="1" ht="12">
      <c r="A473" s="13"/>
      <c r="B473" s="229"/>
      <c r="C473" s="230"/>
      <c r="D473" s="212" t="s">
        <v>377</v>
      </c>
      <c r="E473" s="231" t="s">
        <v>21</v>
      </c>
      <c r="F473" s="232" t="s">
        <v>744</v>
      </c>
      <c r="G473" s="230"/>
      <c r="H473" s="233">
        <v>4</v>
      </c>
      <c r="I473" s="234"/>
      <c r="J473" s="230"/>
      <c r="K473" s="230"/>
      <c r="L473" s="235"/>
      <c r="M473" s="236"/>
      <c r="N473" s="237"/>
      <c r="O473" s="237"/>
      <c r="P473" s="237"/>
      <c r="Q473" s="237"/>
      <c r="R473" s="237"/>
      <c r="S473" s="237"/>
      <c r="T473" s="238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39" t="s">
        <v>377</v>
      </c>
      <c r="AU473" s="239" t="s">
        <v>86</v>
      </c>
      <c r="AV473" s="13" t="s">
        <v>86</v>
      </c>
      <c r="AW473" s="13" t="s">
        <v>37</v>
      </c>
      <c r="AX473" s="13" t="s">
        <v>84</v>
      </c>
      <c r="AY473" s="239" t="s">
        <v>143</v>
      </c>
    </row>
    <row r="474" spans="1:65" s="2" customFormat="1" ht="16.5" customHeight="1">
      <c r="A474" s="39"/>
      <c r="B474" s="40"/>
      <c r="C474" s="199" t="s">
        <v>931</v>
      </c>
      <c r="D474" s="199" t="s">
        <v>144</v>
      </c>
      <c r="E474" s="200" t="s">
        <v>932</v>
      </c>
      <c r="F474" s="201" t="s">
        <v>933</v>
      </c>
      <c r="G474" s="202" t="s">
        <v>400</v>
      </c>
      <c r="H474" s="203">
        <v>2</v>
      </c>
      <c r="I474" s="204"/>
      <c r="J474" s="205">
        <f>ROUND(I474*H474,2)</f>
        <v>0</v>
      </c>
      <c r="K474" s="201" t="s">
        <v>369</v>
      </c>
      <c r="L474" s="45"/>
      <c r="M474" s="206" t="s">
        <v>21</v>
      </c>
      <c r="N474" s="207" t="s">
        <v>47</v>
      </c>
      <c r="O474" s="85"/>
      <c r="P474" s="208">
        <f>O474*H474</f>
        <v>0</v>
      </c>
      <c r="Q474" s="208">
        <v>0</v>
      </c>
      <c r="R474" s="208">
        <f>Q474*H474</f>
        <v>0</v>
      </c>
      <c r="S474" s="208">
        <v>0.00225</v>
      </c>
      <c r="T474" s="209">
        <f>S474*H474</f>
        <v>0.0045</v>
      </c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R474" s="210" t="s">
        <v>209</v>
      </c>
      <c r="AT474" s="210" t="s">
        <v>144</v>
      </c>
      <c r="AU474" s="210" t="s">
        <v>86</v>
      </c>
      <c r="AY474" s="18" t="s">
        <v>143</v>
      </c>
      <c r="BE474" s="211">
        <f>IF(N474="základní",J474,0)</f>
        <v>0</v>
      </c>
      <c r="BF474" s="211">
        <f>IF(N474="snížená",J474,0)</f>
        <v>0</v>
      </c>
      <c r="BG474" s="211">
        <f>IF(N474="zákl. přenesená",J474,0)</f>
        <v>0</v>
      </c>
      <c r="BH474" s="211">
        <f>IF(N474="sníž. přenesená",J474,0)</f>
        <v>0</v>
      </c>
      <c r="BI474" s="211">
        <f>IF(N474="nulová",J474,0)</f>
        <v>0</v>
      </c>
      <c r="BJ474" s="18" t="s">
        <v>84</v>
      </c>
      <c r="BK474" s="211">
        <f>ROUND(I474*H474,2)</f>
        <v>0</v>
      </c>
      <c r="BL474" s="18" t="s">
        <v>209</v>
      </c>
      <c r="BM474" s="210" t="s">
        <v>934</v>
      </c>
    </row>
    <row r="475" spans="1:65" s="2" customFormat="1" ht="12">
      <c r="A475" s="39"/>
      <c r="B475" s="40"/>
      <c r="C475" s="199" t="s">
        <v>935</v>
      </c>
      <c r="D475" s="199" t="s">
        <v>144</v>
      </c>
      <c r="E475" s="200" t="s">
        <v>936</v>
      </c>
      <c r="F475" s="201" t="s">
        <v>937</v>
      </c>
      <c r="G475" s="202" t="s">
        <v>845</v>
      </c>
      <c r="H475" s="203">
        <v>2</v>
      </c>
      <c r="I475" s="204"/>
      <c r="J475" s="205">
        <f>ROUND(I475*H475,2)</f>
        <v>0</v>
      </c>
      <c r="K475" s="201" t="s">
        <v>148</v>
      </c>
      <c r="L475" s="45"/>
      <c r="M475" s="206" t="s">
        <v>21</v>
      </c>
      <c r="N475" s="207" t="s">
        <v>47</v>
      </c>
      <c r="O475" s="85"/>
      <c r="P475" s="208">
        <f>O475*H475</f>
        <v>0</v>
      </c>
      <c r="Q475" s="208">
        <v>0.00184</v>
      </c>
      <c r="R475" s="208">
        <f>Q475*H475</f>
        <v>0.00368</v>
      </c>
      <c r="S475" s="208">
        <v>0</v>
      </c>
      <c r="T475" s="209">
        <f>S475*H475</f>
        <v>0</v>
      </c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R475" s="210" t="s">
        <v>209</v>
      </c>
      <c r="AT475" s="210" t="s">
        <v>144</v>
      </c>
      <c r="AU475" s="210" t="s">
        <v>86</v>
      </c>
      <c r="AY475" s="18" t="s">
        <v>143</v>
      </c>
      <c r="BE475" s="211">
        <f>IF(N475="základní",J475,0)</f>
        <v>0</v>
      </c>
      <c r="BF475" s="211">
        <f>IF(N475="snížená",J475,0)</f>
        <v>0</v>
      </c>
      <c r="BG475" s="211">
        <f>IF(N475="zákl. přenesená",J475,0)</f>
        <v>0</v>
      </c>
      <c r="BH475" s="211">
        <f>IF(N475="sníž. přenesená",J475,0)</f>
        <v>0</v>
      </c>
      <c r="BI475" s="211">
        <f>IF(N475="nulová",J475,0)</f>
        <v>0</v>
      </c>
      <c r="BJ475" s="18" t="s">
        <v>84</v>
      </c>
      <c r="BK475" s="211">
        <f>ROUND(I475*H475,2)</f>
        <v>0</v>
      </c>
      <c r="BL475" s="18" t="s">
        <v>209</v>
      </c>
      <c r="BM475" s="210" t="s">
        <v>938</v>
      </c>
    </row>
    <row r="476" spans="1:51" s="13" customFormat="1" ht="12">
      <c r="A476" s="13"/>
      <c r="B476" s="229"/>
      <c r="C476" s="230"/>
      <c r="D476" s="212" t="s">
        <v>377</v>
      </c>
      <c r="E476" s="231" t="s">
        <v>21</v>
      </c>
      <c r="F476" s="232" t="s">
        <v>723</v>
      </c>
      <c r="G476" s="230"/>
      <c r="H476" s="233">
        <v>2</v>
      </c>
      <c r="I476" s="234"/>
      <c r="J476" s="230"/>
      <c r="K476" s="230"/>
      <c r="L476" s="235"/>
      <c r="M476" s="236"/>
      <c r="N476" s="237"/>
      <c r="O476" s="237"/>
      <c r="P476" s="237"/>
      <c r="Q476" s="237"/>
      <c r="R476" s="237"/>
      <c r="S476" s="237"/>
      <c r="T476" s="238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39" t="s">
        <v>377</v>
      </c>
      <c r="AU476" s="239" t="s">
        <v>86</v>
      </c>
      <c r="AV476" s="13" t="s">
        <v>86</v>
      </c>
      <c r="AW476" s="13" t="s">
        <v>37</v>
      </c>
      <c r="AX476" s="13" t="s">
        <v>84</v>
      </c>
      <c r="AY476" s="239" t="s">
        <v>143</v>
      </c>
    </row>
    <row r="477" spans="1:65" s="2" customFormat="1" ht="16.5" customHeight="1">
      <c r="A477" s="39"/>
      <c r="B477" s="40"/>
      <c r="C477" s="199" t="s">
        <v>939</v>
      </c>
      <c r="D477" s="199" t="s">
        <v>144</v>
      </c>
      <c r="E477" s="200" t="s">
        <v>940</v>
      </c>
      <c r="F477" s="201" t="s">
        <v>941</v>
      </c>
      <c r="G477" s="202" t="s">
        <v>400</v>
      </c>
      <c r="H477" s="203">
        <v>8</v>
      </c>
      <c r="I477" s="204"/>
      <c r="J477" s="205">
        <f>ROUND(I477*H477,2)</f>
        <v>0</v>
      </c>
      <c r="K477" s="201" t="s">
        <v>369</v>
      </c>
      <c r="L477" s="45"/>
      <c r="M477" s="206" t="s">
        <v>21</v>
      </c>
      <c r="N477" s="207" t="s">
        <v>47</v>
      </c>
      <c r="O477" s="85"/>
      <c r="P477" s="208">
        <f>O477*H477</f>
        <v>0</v>
      </c>
      <c r="Q477" s="208">
        <v>0</v>
      </c>
      <c r="R477" s="208">
        <f>Q477*H477</f>
        <v>0</v>
      </c>
      <c r="S477" s="208">
        <v>0.00085</v>
      </c>
      <c r="T477" s="209">
        <f>S477*H477</f>
        <v>0.0068</v>
      </c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R477" s="210" t="s">
        <v>209</v>
      </c>
      <c r="AT477" s="210" t="s">
        <v>144</v>
      </c>
      <c r="AU477" s="210" t="s">
        <v>86</v>
      </c>
      <c r="AY477" s="18" t="s">
        <v>143</v>
      </c>
      <c r="BE477" s="211">
        <f>IF(N477="základní",J477,0)</f>
        <v>0</v>
      </c>
      <c r="BF477" s="211">
        <f>IF(N477="snížená",J477,0)</f>
        <v>0</v>
      </c>
      <c r="BG477" s="211">
        <f>IF(N477="zákl. přenesená",J477,0)</f>
        <v>0</v>
      </c>
      <c r="BH477" s="211">
        <f>IF(N477="sníž. přenesená",J477,0)</f>
        <v>0</v>
      </c>
      <c r="BI477" s="211">
        <f>IF(N477="nulová",J477,0)</f>
        <v>0</v>
      </c>
      <c r="BJ477" s="18" t="s">
        <v>84</v>
      </c>
      <c r="BK477" s="211">
        <f>ROUND(I477*H477,2)</f>
        <v>0</v>
      </c>
      <c r="BL477" s="18" t="s">
        <v>209</v>
      </c>
      <c r="BM477" s="210" t="s">
        <v>942</v>
      </c>
    </row>
    <row r="478" spans="1:65" s="2" customFormat="1" ht="16.5" customHeight="1">
      <c r="A478" s="39"/>
      <c r="B478" s="40"/>
      <c r="C478" s="199" t="s">
        <v>943</v>
      </c>
      <c r="D478" s="199" t="s">
        <v>144</v>
      </c>
      <c r="E478" s="200" t="s">
        <v>944</v>
      </c>
      <c r="F478" s="201" t="s">
        <v>945</v>
      </c>
      <c r="G478" s="202" t="s">
        <v>400</v>
      </c>
      <c r="H478" s="203">
        <v>2</v>
      </c>
      <c r="I478" s="204"/>
      <c r="J478" s="205">
        <f>ROUND(I478*H478,2)</f>
        <v>0</v>
      </c>
      <c r="K478" s="201" t="s">
        <v>369</v>
      </c>
      <c r="L478" s="45"/>
      <c r="M478" s="206" t="s">
        <v>21</v>
      </c>
      <c r="N478" s="207" t="s">
        <v>47</v>
      </c>
      <c r="O478" s="85"/>
      <c r="P478" s="208">
        <f>O478*H478</f>
        <v>0</v>
      </c>
      <c r="Q478" s="208">
        <v>9E-05</v>
      </c>
      <c r="R478" s="208">
        <f>Q478*H478</f>
        <v>0.00018</v>
      </c>
      <c r="S478" s="208">
        <v>0</v>
      </c>
      <c r="T478" s="209">
        <f>S478*H478</f>
        <v>0</v>
      </c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R478" s="210" t="s">
        <v>209</v>
      </c>
      <c r="AT478" s="210" t="s">
        <v>144</v>
      </c>
      <c r="AU478" s="210" t="s">
        <v>86</v>
      </c>
      <c r="AY478" s="18" t="s">
        <v>143</v>
      </c>
      <c r="BE478" s="211">
        <f>IF(N478="základní",J478,0)</f>
        <v>0</v>
      </c>
      <c r="BF478" s="211">
        <f>IF(N478="snížená",J478,0)</f>
        <v>0</v>
      </c>
      <c r="BG478" s="211">
        <f>IF(N478="zákl. přenesená",J478,0)</f>
        <v>0</v>
      </c>
      <c r="BH478" s="211">
        <f>IF(N478="sníž. přenesená",J478,0)</f>
        <v>0</v>
      </c>
      <c r="BI478" s="211">
        <f>IF(N478="nulová",J478,0)</f>
        <v>0</v>
      </c>
      <c r="BJ478" s="18" t="s">
        <v>84</v>
      </c>
      <c r="BK478" s="211">
        <f>ROUND(I478*H478,2)</f>
        <v>0</v>
      </c>
      <c r="BL478" s="18" t="s">
        <v>209</v>
      </c>
      <c r="BM478" s="210" t="s">
        <v>946</v>
      </c>
    </row>
    <row r="479" spans="1:51" s="13" customFormat="1" ht="12">
      <c r="A479" s="13"/>
      <c r="B479" s="229"/>
      <c r="C479" s="230"/>
      <c r="D479" s="212" t="s">
        <v>377</v>
      </c>
      <c r="E479" s="231" t="s">
        <v>21</v>
      </c>
      <c r="F479" s="232" t="s">
        <v>695</v>
      </c>
      <c r="G479" s="230"/>
      <c r="H479" s="233">
        <v>2</v>
      </c>
      <c r="I479" s="234"/>
      <c r="J479" s="230"/>
      <c r="K479" s="230"/>
      <c r="L479" s="235"/>
      <c r="M479" s="236"/>
      <c r="N479" s="237"/>
      <c r="O479" s="237"/>
      <c r="P479" s="237"/>
      <c r="Q479" s="237"/>
      <c r="R479" s="237"/>
      <c r="S479" s="237"/>
      <c r="T479" s="238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39" t="s">
        <v>377</v>
      </c>
      <c r="AU479" s="239" t="s">
        <v>86</v>
      </c>
      <c r="AV479" s="13" t="s">
        <v>86</v>
      </c>
      <c r="AW479" s="13" t="s">
        <v>37</v>
      </c>
      <c r="AX479" s="13" t="s">
        <v>84</v>
      </c>
      <c r="AY479" s="239" t="s">
        <v>143</v>
      </c>
    </row>
    <row r="480" spans="1:65" s="2" customFormat="1" ht="16.5" customHeight="1">
      <c r="A480" s="39"/>
      <c r="B480" s="40"/>
      <c r="C480" s="199" t="s">
        <v>947</v>
      </c>
      <c r="D480" s="199" t="s">
        <v>144</v>
      </c>
      <c r="E480" s="200" t="s">
        <v>948</v>
      </c>
      <c r="F480" s="201" t="s">
        <v>949</v>
      </c>
      <c r="G480" s="202" t="s">
        <v>400</v>
      </c>
      <c r="H480" s="203">
        <v>2</v>
      </c>
      <c r="I480" s="204"/>
      <c r="J480" s="205">
        <f>ROUND(I480*H480,2)</f>
        <v>0</v>
      </c>
      <c r="K480" s="201" t="s">
        <v>369</v>
      </c>
      <c r="L480" s="45"/>
      <c r="M480" s="206" t="s">
        <v>21</v>
      </c>
      <c r="N480" s="207" t="s">
        <v>47</v>
      </c>
      <c r="O480" s="85"/>
      <c r="P480" s="208">
        <f>O480*H480</f>
        <v>0</v>
      </c>
      <c r="Q480" s="208">
        <v>0.00031</v>
      </c>
      <c r="R480" s="208">
        <f>Q480*H480</f>
        <v>0.00062</v>
      </c>
      <c r="S480" s="208">
        <v>0</v>
      </c>
      <c r="T480" s="209">
        <f>S480*H480</f>
        <v>0</v>
      </c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R480" s="210" t="s">
        <v>209</v>
      </c>
      <c r="AT480" s="210" t="s">
        <v>144</v>
      </c>
      <c r="AU480" s="210" t="s">
        <v>86</v>
      </c>
      <c r="AY480" s="18" t="s">
        <v>143</v>
      </c>
      <c r="BE480" s="211">
        <f>IF(N480="základní",J480,0)</f>
        <v>0</v>
      </c>
      <c r="BF480" s="211">
        <f>IF(N480="snížená",J480,0)</f>
        <v>0</v>
      </c>
      <c r="BG480" s="211">
        <f>IF(N480="zákl. přenesená",J480,0)</f>
        <v>0</v>
      </c>
      <c r="BH480" s="211">
        <f>IF(N480="sníž. přenesená",J480,0)</f>
        <v>0</v>
      </c>
      <c r="BI480" s="211">
        <f>IF(N480="nulová",J480,0)</f>
        <v>0</v>
      </c>
      <c r="BJ480" s="18" t="s">
        <v>84</v>
      </c>
      <c r="BK480" s="211">
        <f>ROUND(I480*H480,2)</f>
        <v>0</v>
      </c>
      <c r="BL480" s="18" t="s">
        <v>209</v>
      </c>
      <c r="BM480" s="210" t="s">
        <v>950</v>
      </c>
    </row>
    <row r="481" spans="1:51" s="13" customFormat="1" ht="12">
      <c r="A481" s="13"/>
      <c r="B481" s="229"/>
      <c r="C481" s="230"/>
      <c r="D481" s="212" t="s">
        <v>377</v>
      </c>
      <c r="E481" s="231" t="s">
        <v>21</v>
      </c>
      <c r="F481" s="232" t="s">
        <v>695</v>
      </c>
      <c r="G481" s="230"/>
      <c r="H481" s="233">
        <v>2</v>
      </c>
      <c r="I481" s="234"/>
      <c r="J481" s="230"/>
      <c r="K481" s="230"/>
      <c r="L481" s="235"/>
      <c r="M481" s="236"/>
      <c r="N481" s="237"/>
      <c r="O481" s="237"/>
      <c r="P481" s="237"/>
      <c r="Q481" s="237"/>
      <c r="R481" s="237"/>
      <c r="S481" s="237"/>
      <c r="T481" s="238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39" t="s">
        <v>377</v>
      </c>
      <c r="AU481" s="239" t="s">
        <v>86</v>
      </c>
      <c r="AV481" s="13" t="s">
        <v>86</v>
      </c>
      <c r="AW481" s="13" t="s">
        <v>37</v>
      </c>
      <c r="AX481" s="13" t="s">
        <v>84</v>
      </c>
      <c r="AY481" s="239" t="s">
        <v>143</v>
      </c>
    </row>
    <row r="482" spans="1:65" s="2" customFormat="1" ht="12">
      <c r="A482" s="39"/>
      <c r="B482" s="40"/>
      <c r="C482" s="199" t="s">
        <v>951</v>
      </c>
      <c r="D482" s="199" t="s">
        <v>144</v>
      </c>
      <c r="E482" s="200" t="s">
        <v>952</v>
      </c>
      <c r="F482" s="201" t="s">
        <v>953</v>
      </c>
      <c r="G482" s="202" t="s">
        <v>400</v>
      </c>
      <c r="H482" s="203">
        <v>1</v>
      </c>
      <c r="I482" s="204"/>
      <c r="J482" s="205">
        <f>ROUND(I482*H482,2)</f>
        <v>0</v>
      </c>
      <c r="K482" s="201" t="s">
        <v>369</v>
      </c>
      <c r="L482" s="45"/>
      <c r="M482" s="206" t="s">
        <v>21</v>
      </c>
      <c r="N482" s="207" t="s">
        <v>47</v>
      </c>
      <c r="O482" s="85"/>
      <c r="P482" s="208">
        <f>O482*H482</f>
        <v>0</v>
      </c>
      <c r="Q482" s="208">
        <v>0.00028</v>
      </c>
      <c r="R482" s="208">
        <f>Q482*H482</f>
        <v>0.00028</v>
      </c>
      <c r="S482" s="208">
        <v>0</v>
      </c>
      <c r="T482" s="209">
        <f>S482*H482</f>
        <v>0</v>
      </c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R482" s="210" t="s">
        <v>209</v>
      </c>
      <c r="AT482" s="210" t="s">
        <v>144</v>
      </c>
      <c r="AU482" s="210" t="s">
        <v>86</v>
      </c>
      <c r="AY482" s="18" t="s">
        <v>143</v>
      </c>
      <c r="BE482" s="211">
        <f>IF(N482="základní",J482,0)</f>
        <v>0</v>
      </c>
      <c r="BF482" s="211">
        <f>IF(N482="snížená",J482,0)</f>
        <v>0</v>
      </c>
      <c r="BG482" s="211">
        <f>IF(N482="zákl. přenesená",J482,0)</f>
        <v>0</v>
      </c>
      <c r="BH482" s="211">
        <f>IF(N482="sníž. přenesená",J482,0)</f>
        <v>0</v>
      </c>
      <c r="BI482" s="211">
        <f>IF(N482="nulová",J482,0)</f>
        <v>0</v>
      </c>
      <c r="BJ482" s="18" t="s">
        <v>84</v>
      </c>
      <c r="BK482" s="211">
        <f>ROUND(I482*H482,2)</f>
        <v>0</v>
      </c>
      <c r="BL482" s="18" t="s">
        <v>209</v>
      </c>
      <c r="BM482" s="210" t="s">
        <v>954</v>
      </c>
    </row>
    <row r="483" spans="1:51" s="13" customFormat="1" ht="12">
      <c r="A483" s="13"/>
      <c r="B483" s="229"/>
      <c r="C483" s="230"/>
      <c r="D483" s="212" t="s">
        <v>377</v>
      </c>
      <c r="E483" s="231" t="s">
        <v>21</v>
      </c>
      <c r="F483" s="232" t="s">
        <v>822</v>
      </c>
      <c r="G483" s="230"/>
      <c r="H483" s="233">
        <v>1</v>
      </c>
      <c r="I483" s="234"/>
      <c r="J483" s="230"/>
      <c r="K483" s="230"/>
      <c r="L483" s="235"/>
      <c r="M483" s="236"/>
      <c r="N483" s="237"/>
      <c r="O483" s="237"/>
      <c r="P483" s="237"/>
      <c r="Q483" s="237"/>
      <c r="R483" s="237"/>
      <c r="S483" s="237"/>
      <c r="T483" s="238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39" t="s">
        <v>377</v>
      </c>
      <c r="AU483" s="239" t="s">
        <v>86</v>
      </c>
      <c r="AV483" s="13" t="s">
        <v>86</v>
      </c>
      <c r="AW483" s="13" t="s">
        <v>37</v>
      </c>
      <c r="AX483" s="13" t="s">
        <v>84</v>
      </c>
      <c r="AY483" s="239" t="s">
        <v>143</v>
      </c>
    </row>
    <row r="484" spans="1:65" s="2" customFormat="1" ht="12">
      <c r="A484" s="39"/>
      <c r="B484" s="40"/>
      <c r="C484" s="219" t="s">
        <v>955</v>
      </c>
      <c r="D484" s="219" t="s">
        <v>372</v>
      </c>
      <c r="E484" s="220" t="s">
        <v>956</v>
      </c>
      <c r="F484" s="221" t="s">
        <v>957</v>
      </c>
      <c r="G484" s="222" t="s">
        <v>400</v>
      </c>
      <c r="H484" s="223">
        <v>1</v>
      </c>
      <c r="I484" s="224"/>
      <c r="J484" s="225">
        <f>ROUND(I484*H484,2)</f>
        <v>0</v>
      </c>
      <c r="K484" s="221" t="s">
        <v>148</v>
      </c>
      <c r="L484" s="226"/>
      <c r="M484" s="227" t="s">
        <v>21</v>
      </c>
      <c r="N484" s="228" t="s">
        <v>47</v>
      </c>
      <c r="O484" s="85"/>
      <c r="P484" s="208">
        <f>O484*H484</f>
        <v>0</v>
      </c>
      <c r="Q484" s="208">
        <v>0.00057</v>
      </c>
      <c r="R484" s="208">
        <f>Q484*H484</f>
        <v>0.00057</v>
      </c>
      <c r="S484" s="208">
        <v>0</v>
      </c>
      <c r="T484" s="209">
        <f>S484*H484</f>
        <v>0</v>
      </c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R484" s="210" t="s">
        <v>277</v>
      </c>
      <c r="AT484" s="210" t="s">
        <v>372</v>
      </c>
      <c r="AU484" s="210" t="s">
        <v>86</v>
      </c>
      <c r="AY484" s="18" t="s">
        <v>143</v>
      </c>
      <c r="BE484" s="211">
        <f>IF(N484="základní",J484,0)</f>
        <v>0</v>
      </c>
      <c r="BF484" s="211">
        <f>IF(N484="snížená",J484,0)</f>
        <v>0</v>
      </c>
      <c r="BG484" s="211">
        <f>IF(N484="zákl. přenesená",J484,0)</f>
        <v>0</v>
      </c>
      <c r="BH484" s="211">
        <f>IF(N484="sníž. přenesená",J484,0)</f>
        <v>0</v>
      </c>
      <c r="BI484" s="211">
        <f>IF(N484="nulová",J484,0)</f>
        <v>0</v>
      </c>
      <c r="BJ484" s="18" t="s">
        <v>84</v>
      </c>
      <c r="BK484" s="211">
        <f>ROUND(I484*H484,2)</f>
        <v>0</v>
      </c>
      <c r="BL484" s="18" t="s">
        <v>209</v>
      </c>
      <c r="BM484" s="210" t="s">
        <v>958</v>
      </c>
    </row>
    <row r="485" spans="1:65" s="2" customFormat="1" ht="12">
      <c r="A485" s="39"/>
      <c r="B485" s="40"/>
      <c r="C485" s="199" t="s">
        <v>959</v>
      </c>
      <c r="D485" s="199" t="s">
        <v>144</v>
      </c>
      <c r="E485" s="200" t="s">
        <v>960</v>
      </c>
      <c r="F485" s="201" t="s">
        <v>961</v>
      </c>
      <c r="G485" s="202" t="s">
        <v>368</v>
      </c>
      <c r="H485" s="203">
        <v>0.271</v>
      </c>
      <c r="I485" s="204"/>
      <c r="J485" s="205">
        <f>ROUND(I485*H485,2)</f>
        <v>0</v>
      </c>
      <c r="K485" s="201" t="s">
        <v>369</v>
      </c>
      <c r="L485" s="45"/>
      <c r="M485" s="206" t="s">
        <v>21</v>
      </c>
      <c r="N485" s="207" t="s">
        <v>47</v>
      </c>
      <c r="O485" s="85"/>
      <c r="P485" s="208">
        <f>O485*H485</f>
        <v>0</v>
      </c>
      <c r="Q485" s="208">
        <v>0</v>
      </c>
      <c r="R485" s="208">
        <f>Q485*H485</f>
        <v>0</v>
      </c>
      <c r="S485" s="208">
        <v>0</v>
      </c>
      <c r="T485" s="209">
        <f>S485*H485</f>
        <v>0</v>
      </c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R485" s="210" t="s">
        <v>209</v>
      </c>
      <c r="AT485" s="210" t="s">
        <v>144</v>
      </c>
      <c r="AU485" s="210" t="s">
        <v>86</v>
      </c>
      <c r="AY485" s="18" t="s">
        <v>143</v>
      </c>
      <c r="BE485" s="211">
        <f>IF(N485="základní",J485,0)</f>
        <v>0</v>
      </c>
      <c r="BF485" s="211">
        <f>IF(N485="snížená",J485,0)</f>
        <v>0</v>
      </c>
      <c r="BG485" s="211">
        <f>IF(N485="zákl. přenesená",J485,0)</f>
        <v>0</v>
      </c>
      <c r="BH485" s="211">
        <f>IF(N485="sníž. přenesená",J485,0)</f>
        <v>0</v>
      </c>
      <c r="BI485" s="211">
        <f>IF(N485="nulová",J485,0)</f>
        <v>0</v>
      </c>
      <c r="BJ485" s="18" t="s">
        <v>84</v>
      </c>
      <c r="BK485" s="211">
        <f>ROUND(I485*H485,2)</f>
        <v>0</v>
      </c>
      <c r="BL485" s="18" t="s">
        <v>209</v>
      </c>
      <c r="BM485" s="210" t="s">
        <v>962</v>
      </c>
    </row>
    <row r="486" spans="1:63" s="12" customFormat="1" ht="22.8" customHeight="1">
      <c r="A486" s="12"/>
      <c r="B486" s="185"/>
      <c r="C486" s="186"/>
      <c r="D486" s="187" t="s">
        <v>75</v>
      </c>
      <c r="E486" s="217" t="s">
        <v>963</v>
      </c>
      <c r="F486" s="217" t="s">
        <v>964</v>
      </c>
      <c r="G486" s="186"/>
      <c r="H486" s="186"/>
      <c r="I486" s="189"/>
      <c r="J486" s="218">
        <f>BK486</f>
        <v>0</v>
      </c>
      <c r="K486" s="186"/>
      <c r="L486" s="191"/>
      <c r="M486" s="192"/>
      <c r="N486" s="193"/>
      <c r="O486" s="193"/>
      <c r="P486" s="194">
        <f>SUM(P487:P488)</f>
        <v>0</v>
      </c>
      <c r="Q486" s="193"/>
      <c r="R486" s="194">
        <f>SUM(R487:R488)</f>
        <v>0.00114</v>
      </c>
      <c r="S486" s="193"/>
      <c r="T486" s="195">
        <f>SUM(T487:T488)</f>
        <v>0</v>
      </c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R486" s="196" t="s">
        <v>86</v>
      </c>
      <c r="AT486" s="197" t="s">
        <v>75</v>
      </c>
      <c r="AU486" s="197" t="s">
        <v>84</v>
      </c>
      <c r="AY486" s="196" t="s">
        <v>143</v>
      </c>
      <c r="BK486" s="198">
        <f>SUM(BK487:BK488)</f>
        <v>0</v>
      </c>
    </row>
    <row r="487" spans="1:65" s="2" customFormat="1" ht="16.5" customHeight="1">
      <c r="A487" s="39"/>
      <c r="B487" s="40"/>
      <c r="C487" s="199" t="s">
        <v>965</v>
      </c>
      <c r="D487" s="199" t="s">
        <v>144</v>
      </c>
      <c r="E487" s="200" t="s">
        <v>966</v>
      </c>
      <c r="F487" s="201" t="s">
        <v>967</v>
      </c>
      <c r="G487" s="202" t="s">
        <v>400</v>
      </c>
      <c r="H487" s="203">
        <v>2</v>
      </c>
      <c r="I487" s="204"/>
      <c r="J487" s="205">
        <f>ROUND(I487*H487,2)</f>
        <v>0</v>
      </c>
      <c r="K487" s="201" t="s">
        <v>369</v>
      </c>
      <c r="L487" s="45"/>
      <c r="M487" s="206" t="s">
        <v>21</v>
      </c>
      <c r="N487" s="207" t="s">
        <v>47</v>
      </c>
      <c r="O487" s="85"/>
      <c r="P487" s="208">
        <f>O487*H487</f>
        <v>0</v>
      </c>
      <c r="Q487" s="208">
        <v>0.00057</v>
      </c>
      <c r="R487" s="208">
        <f>Q487*H487</f>
        <v>0.00114</v>
      </c>
      <c r="S487" s="208">
        <v>0</v>
      </c>
      <c r="T487" s="209">
        <f>S487*H487</f>
        <v>0</v>
      </c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R487" s="210" t="s">
        <v>209</v>
      </c>
      <c r="AT487" s="210" t="s">
        <v>144</v>
      </c>
      <c r="AU487" s="210" t="s">
        <v>86</v>
      </c>
      <c r="AY487" s="18" t="s">
        <v>143</v>
      </c>
      <c r="BE487" s="211">
        <f>IF(N487="základní",J487,0)</f>
        <v>0</v>
      </c>
      <c r="BF487" s="211">
        <f>IF(N487="snížená",J487,0)</f>
        <v>0</v>
      </c>
      <c r="BG487" s="211">
        <f>IF(N487="zákl. přenesená",J487,0)</f>
        <v>0</v>
      </c>
      <c r="BH487" s="211">
        <f>IF(N487="sníž. přenesená",J487,0)</f>
        <v>0</v>
      </c>
      <c r="BI487" s="211">
        <f>IF(N487="nulová",J487,0)</f>
        <v>0</v>
      </c>
      <c r="BJ487" s="18" t="s">
        <v>84</v>
      </c>
      <c r="BK487" s="211">
        <f>ROUND(I487*H487,2)</f>
        <v>0</v>
      </c>
      <c r="BL487" s="18" t="s">
        <v>209</v>
      </c>
      <c r="BM487" s="210" t="s">
        <v>968</v>
      </c>
    </row>
    <row r="488" spans="1:51" s="13" customFormat="1" ht="12">
      <c r="A488" s="13"/>
      <c r="B488" s="229"/>
      <c r="C488" s="230"/>
      <c r="D488" s="212" t="s">
        <v>377</v>
      </c>
      <c r="E488" s="231" t="s">
        <v>21</v>
      </c>
      <c r="F488" s="232" t="s">
        <v>695</v>
      </c>
      <c r="G488" s="230"/>
      <c r="H488" s="233">
        <v>2</v>
      </c>
      <c r="I488" s="234"/>
      <c r="J488" s="230"/>
      <c r="K488" s="230"/>
      <c r="L488" s="235"/>
      <c r="M488" s="236"/>
      <c r="N488" s="237"/>
      <c r="O488" s="237"/>
      <c r="P488" s="237"/>
      <c r="Q488" s="237"/>
      <c r="R488" s="237"/>
      <c r="S488" s="237"/>
      <c r="T488" s="238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39" t="s">
        <v>377</v>
      </c>
      <c r="AU488" s="239" t="s">
        <v>86</v>
      </c>
      <c r="AV488" s="13" t="s">
        <v>86</v>
      </c>
      <c r="AW488" s="13" t="s">
        <v>37</v>
      </c>
      <c r="AX488" s="13" t="s">
        <v>84</v>
      </c>
      <c r="AY488" s="239" t="s">
        <v>143</v>
      </c>
    </row>
    <row r="489" spans="1:63" s="12" customFormat="1" ht="22.8" customHeight="1">
      <c r="A489" s="12"/>
      <c r="B489" s="185"/>
      <c r="C489" s="186"/>
      <c r="D489" s="187" t="s">
        <v>75</v>
      </c>
      <c r="E489" s="217" t="s">
        <v>969</v>
      </c>
      <c r="F489" s="217" t="s">
        <v>970</v>
      </c>
      <c r="G489" s="186"/>
      <c r="H489" s="186"/>
      <c r="I489" s="189"/>
      <c r="J489" s="218">
        <f>BK489</f>
        <v>0</v>
      </c>
      <c r="K489" s="186"/>
      <c r="L489" s="191"/>
      <c r="M489" s="192"/>
      <c r="N489" s="193"/>
      <c r="O489" s="193"/>
      <c r="P489" s="194">
        <f>SUM(P490:P498)</f>
        <v>0</v>
      </c>
      <c r="Q489" s="193"/>
      <c r="R489" s="194">
        <f>SUM(R490:R498)</f>
        <v>0.013300000000000001</v>
      </c>
      <c r="S489" s="193"/>
      <c r="T489" s="195">
        <f>SUM(T490:T498)</f>
        <v>0.06096</v>
      </c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R489" s="196" t="s">
        <v>86</v>
      </c>
      <c r="AT489" s="197" t="s">
        <v>75</v>
      </c>
      <c r="AU489" s="197" t="s">
        <v>84</v>
      </c>
      <c r="AY489" s="196" t="s">
        <v>143</v>
      </c>
      <c r="BK489" s="198">
        <f>SUM(BK490:BK498)</f>
        <v>0</v>
      </c>
    </row>
    <row r="490" spans="1:65" s="2" customFormat="1" ht="16.5" customHeight="1">
      <c r="A490" s="39"/>
      <c r="B490" s="40"/>
      <c r="C490" s="199" t="s">
        <v>971</v>
      </c>
      <c r="D490" s="199" t="s">
        <v>144</v>
      </c>
      <c r="E490" s="200" t="s">
        <v>972</v>
      </c>
      <c r="F490" s="201" t="s">
        <v>973</v>
      </c>
      <c r="G490" s="202" t="s">
        <v>159</v>
      </c>
      <c r="H490" s="203">
        <v>24</v>
      </c>
      <c r="I490" s="204"/>
      <c r="J490" s="205">
        <f>ROUND(I490*H490,2)</f>
        <v>0</v>
      </c>
      <c r="K490" s="201" t="s">
        <v>369</v>
      </c>
      <c r="L490" s="45"/>
      <c r="M490" s="206" t="s">
        <v>21</v>
      </c>
      <c r="N490" s="207" t="s">
        <v>47</v>
      </c>
      <c r="O490" s="85"/>
      <c r="P490" s="208">
        <f>O490*H490</f>
        <v>0</v>
      </c>
      <c r="Q490" s="208">
        <v>4E-05</v>
      </c>
      <c r="R490" s="208">
        <f>Q490*H490</f>
        <v>0.0009600000000000001</v>
      </c>
      <c r="S490" s="208">
        <v>0.00254</v>
      </c>
      <c r="T490" s="209">
        <f>S490*H490</f>
        <v>0.06096</v>
      </c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R490" s="210" t="s">
        <v>209</v>
      </c>
      <c r="AT490" s="210" t="s">
        <v>144</v>
      </c>
      <c r="AU490" s="210" t="s">
        <v>86</v>
      </c>
      <c r="AY490" s="18" t="s">
        <v>143</v>
      </c>
      <c r="BE490" s="211">
        <f>IF(N490="základní",J490,0)</f>
        <v>0</v>
      </c>
      <c r="BF490" s="211">
        <f>IF(N490="snížená",J490,0)</f>
        <v>0</v>
      </c>
      <c r="BG490" s="211">
        <f>IF(N490="zákl. přenesená",J490,0)</f>
        <v>0</v>
      </c>
      <c r="BH490" s="211">
        <f>IF(N490="sníž. přenesená",J490,0)</f>
        <v>0</v>
      </c>
      <c r="BI490" s="211">
        <f>IF(N490="nulová",J490,0)</f>
        <v>0</v>
      </c>
      <c r="BJ490" s="18" t="s">
        <v>84</v>
      </c>
      <c r="BK490" s="211">
        <f>ROUND(I490*H490,2)</f>
        <v>0</v>
      </c>
      <c r="BL490" s="18" t="s">
        <v>209</v>
      </c>
      <c r="BM490" s="210" t="s">
        <v>974</v>
      </c>
    </row>
    <row r="491" spans="1:51" s="13" customFormat="1" ht="12">
      <c r="A491" s="13"/>
      <c r="B491" s="229"/>
      <c r="C491" s="230"/>
      <c r="D491" s="212" t="s">
        <v>377</v>
      </c>
      <c r="E491" s="231" t="s">
        <v>21</v>
      </c>
      <c r="F491" s="232" t="s">
        <v>975</v>
      </c>
      <c r="G491" s="230"/>
      <c r="H491" s="233">
        <v>24</v>
      </c>
      <c r="I491" s="234"/>
      <c r="J491" s="230"/>
      <c r="K491" s="230"/>
      <c r="L491" s="235"/>
      <c r="M491" s="236"/>
      <c r="N491" s="237"/>
      <c r="O491" s="237"/>
      <c r="P491" s="237"/>
      <c r="Q491" s="237"/>
      <c r="R491" s="237"/>
      <c r="S491" s="237"/>
      <c r="T491" s="238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39" t="s">
        <v>377</v>
      </c>
      <c r="AU491" s="239" t="s">
        <v>86</v>
      </c>
      <c r="AV491" s="13" t="s">
        <v>86</v>
      </c>
      <c r="AW491" s="13" t="s">
        <v>37</v>
      </c>
      <c r="AX491" s="13" t="s">
        <v>84</v>
      </c>
      <c r="AY491" s="239" t="s">
        <v>143</v>
      </c>
    </row>
    <row r="492" spans="1:65" s="2" customFormat="1" ht="16.5" customHeight="1">
      <c r="A492" s="39"/>
      <c r="B492" s="40"/>
      <c r="C492" s="199" t="s">
        <v>976</v>
      </c>
      <c r="D492" s="199" t="s">
        <v>144</v>
      </c>
      <c r="E492" s="200" t="s">
        <v>977</v>
      </c>
      <c r="F492" s="201" t="s">
        <v>978</v>
      </c>
      <c r="G492" s="202" t="s">
        <v>159</v>
      </c>
      <c r="H492" s="203">
        <v>2</v>
      </c>
      <c r="I492" s="204"/>
      <c r="J492" s="205">
        <f>ROUND(I492*H492,2)</f>
        <v>0</v>
      </c>
      <c r="K492" s="201" t="s">
        <v>369</v>
      </c>
      <c r="L492" s="45"/>
      <c r="M492" s="206" t="s">
        <v>21</v>
      </c>
      <c r="N492" s="207" t="s">
        <v>47</v>
      </c>
      <c r="O492" s="85"/>
      <c r="P492" s="208">
        <f>O492*H492</f>
        <v>0</v>
      </c>
      <c r="Q492" s="208">
        <v>0.00047</v>
      </c>
      <c r="R492" s="208">
        <f>Q492*H492</f>
        <v>0.00094</v>
      </c>
      <c r="S492" s="208">
        <v>0</v>
      </c>
      <c r="T492" s="209">
        <f>S492*H492</f>
        <v>0</v>
      </c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R492" s="210" t="s">
        <v>209</v>
      </c>
      <c r="AT492" s="210" t="s">
        <v>144</v>
      </c>
      <c r="AU492" s="210" t="s">
        <v>86</v>
      </c>
      <c r="AY492" s="18" t="s">
        <v>143</v>
      </c>
      <c r="BE492" s="211">
        <f>IF(N492="základní",J492,0)</f>
        <v>0</v>
      </c>
      <c r="BF492" s="211">
        <f>IF(N492="snížená",J492,0)</f>
        <v>0</v>
      </c>
      <c r="BG492" s="211">
        <f>IF(N492="zákl. přenesená",J492,0)</f>
        <v>0</v>
      </c>
      <c r="BH492" s="211">
        <f>IF(N492="sníž. přenesená",J492,0)</f>
        <v>0</v>
      </c>
      <c r="BI492" s="211">
        <f>IF(N492="nulová",J492,0)</f>
        <v>0</v>
      </c>
      <c r="BJ492" s="18" t="s">
        <v>84</v>
      </c>
      <c r="BK492" s="211">
        <f>ROUND(I492*H492,2)</f>
        <v>0</v>
      </c>
      <c r="BL492" s="18" t="s">
        <v>209</v>
      </c>
      <c r="BM492" s="210" t="s">
        <v>979</v>
      </c>
    </row>
    <row r="493" spans="1:51" s="13" customFormat="1" ht="12">
      <c r="A493" s="13"/>
      <c r="B493" s="229"/>
      <c r="C493" s="230"/>
      <c r="D493" s="212" t="s">
        <v>377</v>
      </c>
      <c r="E493" s="231" t="s">
        <v>21</v>
      </c>
      <c r="F493" s="232" t="s">
        <v>980</v>
      </c>
      <c r="G493" s="230"/>
      <c r="H493" s="233">
        <v>2</v>
      </c>
      <c r="I493" s="234"/>
      <c r="J493" s="230"/>
      <c r="K493" s="230"/>
      <c r="L493" s="235"/>
      <c r="M493" s="236"/>
      <c r="N493" s="237"/>
      <c r="O493" s="237"/>
      <c r="P493" s="237"/>
      <c r="Q493" s="237"/>
      <c r="R493" s="237"/>
      <c r="S493" s="237"/>
      <c r="T493" s="238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39" t="s">
        <v>377</v>
      </c>
      <c r="AU493" s="239" t="s">
        <v>86</v>
      </c>
      <c r="AV493" s="13" t="s">
        <v>86</v>
      </c>
      <c r="AW493" s="13" t="s">
        <v>37</v>
      </c>
      <c r="AX493" s="13" t="s">
        <v>84</v>
      </c>
      <c r="AY493" s="239" t="s">
        <v>143</v>
      </c>
    </row>
    <row r="494" spans="1:65" s="2" customFormat="1" ht="16.5" customHeight="1">
      <c r="A494" s="39"/>
      <c r="B494" s="40"/>
      <c r="C494" s="199" t="s">
        <v>981</v>
      </c>
      <c r="D494" s="199" t="s">
        <v>144</v>
      </c>
      <c r="E494" s="200" t="s">
        <v>982</v>
      </c>
      <c r="F494" s="201" t="s">
        <v>983</v>
      </c>
      <c r="G494" s="202" t="s">
        <v>159</v>
      </c>
      <c r="H494" s="203">
        <v>20</v>
      </c>
      <c r="I494" s="204"/>
      <c r="J494" s="205">
        <f>ROUND(I494*H494,2)</f>
        <v>0</v>
      </c>
      <c r="K494" s="201" t="s">
        <v>369</v>
      </c>
      <c r="L494" s="45"/>
      <c r="M494" s="206" t="s">
        <v>21</v>
      </c>
      <c r="N494" s="207" t="s">
        <v>47</v>
      </c>
      <c r="O494" s="85"/>
      <c r="P494" s="208">
        <f>O494*H494</f>
        <v>0</v>
      </c>
      <c r="Q494" s="208">
        <v>0.00057</v>
      </c>
      <c r="R494" s="208">
        <f>Q494*H494</f>
        <v>0.0114</v>
      </c>
      <c r="S494" s="208">
        <v>0</v>
      </c>
      <c r="T494" s="209">
        <f>S494*H494</f>
        <v>0</v>
      </c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R494" s="210" t="s">
        <v>209</v>
      </c>
      <c r="AT494" s="210" t="s">
        <v>144</v>
      </c>
      <c r="AU494" s="210" t="s">
        <v>86</v>
      </c>
      <c r="AY494" s="18" t="s">
        <v>143</v>
      </c>
      <c r="BE494" s="211">
        <f>IF(N494="základní",J494,0)</f>
        <v>0</v>
      </c>
      <c r="BF494" s="211">
        <f>IF(N494="snížená",J494,0)</f>
        <v>0</v>
      </c>
      <c r="BG494" s="211">
        <f>IF(N494="zákl. přenesená",J494,0)</f>
        <v>0</v>
      </c>
      <c r="BH494" s="211">
        <f>IF(N494="sníž. přenesená",J494,0)</f>
        <v>0</v>
      </c>
      <c r="BI494" s="211">
        <f>IF(N494="nulová",J494,0)</f>
        <v>0</v>
      </c>
      <c r="BJ494" s="18" t="s">
        <v>84</v>
      </c>
      <c r="BK494" s="211">
        <f>ROUND(I494*H494,2)</f>
        <v>0</v>
      </c>
      <c r="BL494" s="18" t="s">
        <v>209</v>
      </c>
      <c r="BM494" s="210" t="s">
        <v>984</v>
      </c>
    </row>
    <row r="495" spans="1:51" s="13" customFormat="1" ht="12">
      <c r="A495" s="13"/>
      <c r="B495" s="229"/>
      <c r="C495" s="230"/>
      <c r="D495" s="212" t="s">
        <v>377</v>
      </c>
      <c r="E495" s="231" t="s">
        <v>21</v>
      </c>
      <c r="F495" s="232" t="s">
        <v>985</v>
      </c>
      <c r="G495" s="230"/>
      <c r="H495" s="233">
        <v>20</v>
      </c>
      <c r="I495" s="234"/>
      <c r="J495" s="230"/>
      <c r="K495" s="230"/>
      <c r="L495" s="235"/>
      <c r="M495" s="236"/>
      <c r="N495" s="237"/>
      <c r="O495" s="237"/>
      <c r="P495" s="237"/>
      <c r="Q495" s="237"/>
      <c r="R495" s="237"/>
      <c r="S495" s="237"/>
      <c r="T495" s="238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39" t="s">
        <v>377</v>
      </c>
      <c r="AU495" s="239" t="s">
        <v>86</v>
      </c>
      <c r="AV495" s="13" t="s">
        <v>86</v>
      </c>
      <c r="AW495" s="13" t="s">
        <v>37</v>
      </c>
      <c r="AX495" s="13" t="s">
        <v>84</v>
      </c>
      <c r="AY495" s="239" t="s">
        <v>143</v>
      </c>
    </row>
    <row r="496" spans="1:65" s="2" customFormat="1" ht="16.5" customHeight="1">
      <c r="A496" s="39"/>
      <c r="B496" s="40"/>
      <c r="C496" s="199" t="s">
        <v>986</v>
      </c>
      <c r="D496" s="199" t="s">
        <v>144</v>
      </c>
      <c r="E496" s="200" t="s">
        <v>987</v>
      </c>
      <c r="F496" s="201" t="s">
        <v>988</v>
      </c>
      <c r="G496" s="202" t="s">
        <v>159</v>
      </c>
      <c r="H496" s="203">
        <v>12</v>
      </c>
      <c r="I496" s="204"/>
      <c r="J496" s="205">
        <f>ROUND(I496*H496,2)</f>
        <v>0</v>
      </c>
      <c r="K496" s="201" t="s">
        <v>369</v>
      </c>
      <c r="L496" s="45"/>
      <c r="M496" s="206" t="s">
        <v>21</v>
      </c>
      <c r="N496" s="207" t="s">
        <v>47</v>
      </c>
      <c r="O496" s="85"/>
      <c r="P496" s="208">
        <f>O496*H496</f>
        <v>0</v>
      </c>
      <c r="Q496" s="208">
        <v>0</v>
      </c>
      <c r="R496" s="208">
        <f>Q496*H496</f>
        <v>0</v>
      </c>
      <c r="S496" s="208">
        <v>0</v>
      </c>
      <c r="T496" s="209">
        <f>S496*H496</f>
        <v>0</v>
      </c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R496" s="210" t="s">
        <v>209</v>
      </c>
      <c r="AT496" s="210" t="s">
        <v>144</v>
      </c>
      <c r="AU496" s="210" t="s">
        <v>86</v>
      </c>
      <c r="AY496" s="18" t="s">
        <v>143</v>
      </c>
      <c r="BE496" s="211">
        <f>IF(N496="základní",J496,0)</f>
        <v>0</v>
      </c>
      <c r="BF496" s="211">
        <f>IF(N496="snížená",J496,0)</f>
        <v>0</v>
      </c>
      <c r="BG496" s="211">
        <f>IF(N496="zákl. přenesená",J496,0)</f>
        <v>0</v>
      </c>
      <c r="BH496" s="211">
        <f>IF(N496="sníž. přenesená",J496,0)</f>
        <v>0</v>
      </c>
      <c r="BI496" s="211">
        <f>IF(N496="nulová",J496,0)</f>
        <v>0</v>
      </c>
      <c r="BJ496" s="18" t="s">
        <v>84</v>
      </c>
      <c r="BK496" s="211">
        <f>ROUND(I496*H496,2)</f>
        <v>0</v>
      </c>
      <c r="BL496" s="18" t="s">
        <v>209</v>
      </c>
      <c r="BM496" s="210" t="s">
        <v>989</v>
      </c>
    </row>
    <row r="497" spans="1:51" s="13" customFormat="1" ht="12">
      <c r="A497" s="13"/>
      <c r="B497" s="229"/>
      <c r="C497" s="230"/>
      <c r="D497" s="212" t="s">
        <v>377</v>
      </c>
      <c r="E497" s="231" t="s">
        <v>21</v>
      </c>
      <c r="F497" s="232" t="s">
        <v>990</v>
      </c>
      <c r="G497" s="230"/>
      <c r="H497" s="233">
        <v>12</v>
      </c>
      <c r="I497" s="234"/>
      <c r="J497" s="230"/>
      <c r="K497" s="230"/>
      <c r="L497" s="235"/>
      <c r="M497" s="236"/>
      <c r="N497" s="237"/>
      <c r="O497" s="237"/>
      <c r="P497" s="237"/>
      <c r="Q497" s="237"/>
      <c r="R497" s="237"/>
      <c r="S497" s="237"/>
      <c r="T497" s="238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39" t="s">
        <v>377</v>
      </c>
      <c r="AU497" s="239" t="s">
        <v>86</v>
      </c>
      <c r="AV497" s="13" t="s">
        <v>86</v>
      </c>
      <c r="AW497" s="13" t="s">
        <v>37</v>
      </c>
      <c r="AX497" s="13" t="s">
        <v>84</v>
      </c>
      <c r="AY497" s="239" t="s">
        <v>143</v>
      </c>
    </row>
    <row r="498" spans="1:65" s="2" customFormat="1" ht="12">
      <c r="A498" s="39"/>
      <c r="B498" s="40"/>
      <c r="C498" s="199" t="s">
        <v>991</v>
      </c>
      <c r="D498" s="199" t="s">
        <v>144</v>
      </c>
      <c r="E498" s="200" t="s">
        <v>992</v>
      </c>
      <c r="F498" s="201" t="s">
        <v>993</v>
      </c>
      <c r="G498" s="202" t="s">
        <v>368</v>
      </c>
      <c r="H498" s="203">
        <v>0.013</v>
      </c>
      <c r="I498" s="204"/>
      <c r="J498" s="205">
        <f>ROUND(I498*H498,2)</f>
        <v>0</v>
      </c>
      <c r="K498" s="201" t="s">
        <v>369</v>
      </c>
      <c r="L498" s="45"/>
      <c r="M498" s="206" t="s">
        <v>21</v>
      </c>
      <c r="N498" s="207" t="s">
        <v>47</v>
      </c>
      <c r="O498" s="85"/>
      <c r="P498" s="208">
        <f>O498*H498</f>
        <v>0</v>
      </c>
      <c r="Q498" s="208">
        <v>0</v>
      </c>
      <c r="R498" s="208">
        <f>Q498*H498</f>
        <v>0</v>
      </c>
      <c r="S498" s="208">
        <v>0</v>
      </c>
      <c r="T498" s="209">
        <f>S498*H498</f>
        <v>0</v>
      </c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R498" s="210" t="s">
        <v>209</v>
      </c>
      <c r="AT498" s="210" t="s">
        <v>144</v>
      </c>
      <c r="AU498" s="210" t="s">
        <v>86</v>
      </c>
      <c r="AY498" s="18" t="s">
        <v>143</v>
      </c>
      <c r="BE498" s="211">
        <f>IF(N498="základní",J498,0)</f>
        <v>0</v>
      </c>
      <c r="BF498" s="211">
        <f>IF(N498="snížená",J498,0)</f>
        <v>0</v>
      </c>
      <c r="BG498" s="211">
        <f>IF(N498="zákl. přenesená",J498,0)</f>
        <v>0</v>
      </c>
      <c r="BH498" s="211">
        <f>IF(N498="sníž. přenesená",J498,0)</f>
        <v>0</v>
      </c>
      <c r="BI498" s="211">
        <f>IF(N498="nulová",J498,0)</f>
        <v>0</v>
      </c>
      <c r="BJ498" s="18" t="s">
        <v>84</v>
      </c>
      <c r="BK498" s="211">
        <f>ROUND(I498*H498,2)</f>
        <v>0</v>
      </c>
      <c r="BL498" s="18" t="s">
        <v>209</v>
      </c>
      <c r="BM498" s="210" t="s">
        <v>994</v>
      </c>
    </row>
    <row r="499" spans="1:63" s="12" customFormat="1" ht="22.8" customHeight="1">
      <c r="A499" s="12"/>
      <c r="B499" s="185"/>
      <c r="C499" s="186"/>
      <c r="D499" s="187" t="s">
        <v>75</v>
      </c>
      <c r="E499" s="217" t="s">
        <v>995</v>
      </c>
      <c r="F499" s="217" t="s">
        <v>996</v>
      </c>
      <c r="G499" s="186"/>
      <c r="H499" s="186"/>
      <c r="I499" s="189"/>
      <c r="J499" s="218">
        <f>BK499</f>
        <v>0</v>
      </c>
      <c r="K499" s="186"/>
      <c r="L499" s="191"/>
      <c r="M499" s="192"/>
      <c r="N499" s="193"/>
      <c r="O499" s="193"/>
      <c r="P499" s="194">
        <f>SUM(P500:P507)</f>
        <v>0</v>
      </c>
      <c r="Q499" s="193"/>
      <c r="R499" s="194">
        <f>SUM(R500:R507)</f>
        <v>0.0022400000000000002</v>
      </c>
      <c r="S499" s="193"/>
      <c r="T499" s="195">
        <f>SUM(T500:T507)</f>
        <v>0</v>
      </c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R499" s="196" t="s">
        <v>86</v>
      </c>
      <c r="AT499" s="197" t="s">
        <v>75</v>
      </c>
      <c r="AU499" s="197" t="s">
        <v>84</v>
      </c>
      <c r="AY499" s="196" t="s">
        <v>143</v>
      </c>
      <c r="BK499" s="198">
        <f>SUM(BK500:BK507)</f>
        <v>0</v>
      </c>
    </row>
    <row r="500" spans="1:65" s="2" customFormat="1" ht="12">
      <c r="A500" s="39"/>
      <c r="B500" s="40"/>
      <c r="C500" s="199" t="s">
        <v>997</v>
      </c>
      <c r="D500" s="199" t="s">
        <v>144</v>
      </c>
      <c r="E500" s="200" t="s">
        <v>998</v>
      </c>
      <c r="F500" s="201" t="s">
        <v>999</v>
      </c>
      <c r="G500" s="202" t="s">
        <v>400</v>
      </c>
      <c r="H500" s="203">
        <v>2</v>
      </c>
      <c r="I500" s="204"/>
      <c r="J500" s="205">
        <f>ROUND(I500*H500,2)</f>
        <v>0</v>
      </c>
      <c r="K500" s="201" t="s">
        <v>369</v>
      </c>
      <c r="L500" s="45"/>
      <c r="M500" s="206" t="s">
        <v>21</v>
      </c>
      <c r="N500" s="207" t="s">
        <v>47</v>
      </c>
      <c r="O500" s="85"/>
      <c r="P500" s="208">
        <f>O500*H500</f>
        <v>0</v>
      </c>
      <c r="Q500" s="208">
        <v>0.00023</v>
      </c>
      <c r="R500" s="208">
        <f>Q500*H500</f>
        <v>0.00046</v>
      </c>
      <c r="S500" s="208">
        <v>0</v>
      </c>
      <c r="T500" s="209">
        <f>S500*H500</f>
        <v>0</v>
      </c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R500" s="210" t="s">
        <v>209</v>
      </c>
      <c r="AT500" s="210" t="s">
        <v>144</v>
      </c>
      <c r="AU500" s="210" t="s">
        <v>86</v>
      </c>
      <c r="AY500" s="18" t="s">
        <v>143</v>
      </c>
      <c r="BE500" s="211">
        <f>IF(N500="základní",J500,0)</f>
        <v>0</v>
      </c>
      <c r="BF500" s="211">
        <f>IF(N500="snížená",J500,0)</f>
        <v>0</v>
      </c>
      <c r="BG500" s="211">
        <f>IF(N500="zákl. přenesená",J500,0)</f>
        <v>0</v>
      </c>
      <c r="BH500" s="211">
        <f>IF(N500="sníž. přenesená",J500,0)</f>
        <v>0</v>
      </c>
      <c r="BI500" s="211">
        <f>IF(N500="nulová",J500,0)</f>
        <v>0</v>
      </c>
      <c r="BJ500" s="18" t="s">
        <v>84</v>
      </c>
      <c r="BK500" s="211">
        <f>ROUND(I500*H500,2)</f>
        <v>0</v>
      </c>
      <c r="BL500" s="18" t="s">
        <v>209</v>
      </c>
      <c r="BM500" s="210" t="s">
        <v>1000</v>
      </c>
    </row>
    <row r="501" spans="1:51" s="13" customFormat="1" ht="12">
      <c r="A501" s="13"/>
      <c r="B501" s="229"/>
      <c r="C501" s="230"/>
      <c r="D501" s="212" t="s">
        <v>377</v>
      </c>
      <c r="E501" s="231" t="s">
        <v>21</v>
      </c>
      <c r="F501" s="232" t="s">
        <v>1001</v>
      </c>
      <c r="G501" s="230"/>
      <c r="H501" s="233">
        <v>2</v>
      </c>
      <c r="I501" s="234"/>
      <c r="J501" s="230"/>
      <c r="K501" s="230"/>
      <c r="L501" s="235"/>
      <c r="M501" s="236"/>
      <c r="N501" s="237"/>
      <c r="O501" s="237"/>
      <c r="P501" s="237"/>
      <c r="Q501" s="237"/>
      <c r="R501" s="237"/>
      <c r="S501" s="237"/>
      <c r="T501" s="238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39" t="s">
        <v>377</v>
      </c>
      <c r="AU501" s="239" t="s">
        <v>86</v>
      </c>
      <c r="AV501" s="13" t="s">
        <v>86</v>
      </c>
      <c r="AW501" s="13" t="s">
        <v>37</v>
      </c>
      <c r="AX501" s="13" t="s">
        <v>84</v>
      </c>
      <c r="AY501" s="239" t="s">
        <v>143</v>
      </c>
    </row>
    <row r="502" spans="1:65" s="2" customFormat="1" ht="12">
      <c r="A502" s="39"/>
      <c r="B502" s="40"/>
      <c r="C502" s="199" t="s">
        <v>1002</v>
      </c>
      <c r="D502" s="199" t="s">
        <v>144</v>
      </c>
      <c r="E502" s="200" t="s">
        <v>1003</v>
      </c>
      <c r="F502" s="201" t="s">
        <v>1004</v>
      </c>
      <c r="G502" s="202" t="s">
        <v>400</v>
      </c>
      <c r="H502" s="203">
        <v>2</v>
      </c>
      <c r="I502" s="204"/>
      <c r="J502" s="205">
        <f>ROUND(I502*H502,2)</f>
        <v>0</v>
      </c>
      <c r="K502" s="201" t="s">
        <v>369</v>
      </c>
      <c r="L502" s="45"/>
      <c r="M502" s="206" t="s">
        <v>21</v>
      </c>
      <c r="N502" s="207" t="s">
        <v>47</v>
      </c>
      <c r="O502" s="85"/>
      <c r="P502" s="208">
        <f>O502*H502</f>
        <v>0</v>
      </c>
      <c r="Q502" s="208">
        <v>0.00014</v>
      </c>
      <c r="R502" s="208">
        <f>Q502*H502</f>
        <v>0.00028</v>
      </c>
      <c r="S502" s="208">
        <v>0</v>
      </c>
      <c r="T502" s="209">
        <f>S502*H502</f>
        <v>0</v>
      </c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R502" s="210" t="s">
        <v>209</v>
      </c>
      <c r="AT502" s="210" t="s">
        <v>144</v>
      </c>
      <c r="AU502" s="210" t="s">
        <v>86</v>
      </c>
      <c r="AY502" s="18" t="s">
        <v>143</v>
      </c>
      <c r="BE502" s="211">
        <f>IF(N502="základní",J502,0)</f>
        <v>0</v>
      </c>
      <c r="BF502" s="211">
        <f>IF(N502="snížená",J502,0)</f>
        <v>0</v>
      </c>
      <c r="BG502" s="211">
        <f>IF(N502="zákl. přenesená",J502,0)</f>
        <v>0</v>
      </c>
      <c r="BH502" s="211">
        <f>IF(N502="sníž. přenesená",J502,0)</f>
        <v>0</v>
      </c>
      <c r="BI502" s="211">
        <f>IF(N502="nulová",J502,0)</f>
        <v>0</v>
      </c>
      <c r="BJ502" s="18" t="s">
        <v>84</v>
      </c>
      <c r="BK502" s="211">
        <f>ROUND(I502*H502,2)</f>
        <v>0</v>
      </c>
      <c r="BL502" s="18" t="s">
        <v>209</v>
      </c>
      <c r="BM502" s="210" t="s">
        <v>1005</v>
      </c>
    </row>
    <row r="503" spans="1:65" s="2" customFormat="1" ht="16.5" customHeight="1">
      <c r="A503" s="39"/>
      <c r="B503" s="40"/>
      <c r="C503" s="199" t="s">
        <v>1006</v>
      </c>
      <c r="D503" s="199" t="s">
        <v>144</v>
      </c>
      <c r="E503" s="200" t="s">
        <v>1007</v>
      </c>
      <c r="F503" s="201" t="s">
        <v>1008</v>
      </c>
      <c r="G503" s="202" t="s">
        <v>400</v>
      </c>
      <c r="H503" s="203">
        <v>4</v>
      </c>
      <c r="I503" s="204"/>
      <c r="J503" s="205">
        <f>ROUND(I503*H503,2)</f>
        <v>0</v>
      </c>
      <c r="K503" s="201" t="s">
        <v>369</v>
      </c>
      <c r="L503" s="45"/>
      <c r="M503" s="206" t="s">
        <v>21</v>
      </c>
      <c r="N503" s="207" t="s">
        <v>47</v>
      </c>
      <c r="O503" s="85"/>
      <c r="P503" s="208">
        <f>O503*H503</f>
        <v>0</v>
      </c>
      <c r="Q503" s="208">
        <v>0.00024</v>
      </c>
      <c r="R503" s="208">
        <f>Q503*H503</f>
        <v>0.00096</v>
      </c>
      <c r="S503" s="208">
        <v>0</v>
      </c>
      <c r="T503" s="209">
        <f>S503*H503</f>
        <v>0</v>
      </c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R503" s="210" t="s">
        <v>209</v>
      </c>
      <c r="AT503" s="210" t="s">
        <v>144</v>
      </c>
      <c r="AU503" s="210" t="s">
        <v>86</v>
      </c>
      <c r="AY503" s="18" t="s">
        <v>143</v>
      </c>
      <c r="BE503" s="211">
        <f>IF(N503="základní",J503,0)</f>
        <v>0</v>
      </c>
      <c r="BF503" s="211">
        <f>IF(N503="snížená",J503,0)</f>
        <v>0</v>
      </c>
      <c r="BG503" s="211">
        <f>IF(N503="zákl. přenesená",J503,0)</f>
        <v>0</v>
      </c>
      <c r="BH503" s="211">
        <f>IF(N503="sníž. přenesená",J503,0)</f>
        <v>0</v>
      </c>
      <c r="BI503" s="211">
        <f>IF(N503="nulová",J503,0)</f>
        <v>0</v>
      </c>
      <c r="BJ503" s="18" t="s">
        <v>84</v>
      </c>
      <c r="BK503" s="211">
        <f>ROUND(I503*H503,2)</f>
        <v>0</v>
      </c>
      <c r="BL503" s="18" t="s">
        <v>209</v>
      </c>
      <c r="BM503" s="210" t="s">
        <v>1009</v>
      </c>
    </row>
    <row r="504" spans="1:51" s="13" customFormat="1" ht="12">
      <c r="A504" s="13"/>
      <c r="B504" s="229"/>
      <c r="C504" s="230"/>
      <c r="D504" s="212" t="s">
        <v>377</v>
      </c>
      <c r="E504" s="231" t="s">
        <v>21</v>
      </c>
      <c r="F504" s="232" t="s">
        <v>1010</v>
      </c>
      <c r="G504" s="230"/>
      <c r="H504" s="233">
        <v>4</v>
      </c>
      <c r="I504" s="234"/>
      <c r="J504" s="230"/>
      <c r="K504" s="230"/>
      <c r="L504" s="235"/>
      <c r="M504" s="236"/>
      <c r="N504" s="237"/>
      <c r="O504" s="237"/>
      <c r="P504" s="237"/>
      <c r="Q504" s="237"/>
      <c r="R504" s="237"/>
      <c r="S504" s="237"/>
      <c r="T504" s="238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39" t="s">
        <v>377</v>
      </c>
      <c r="AU504" s="239" t="s">
        <v>86</v>
      </c>
      <c r="AV504" s="13" t="s">
        <v>86</v>
      </c>
      <c r="AW504" s="13" t="s">
        <v>37</v>
      </c>
      <c r="AX504" s="13" t="s">
        <v>84</v>
      </c>
      <c r="AY504" s="239" t="s">
        <v>143</v>
      </c>
    </row>
    <row r="505" spans="1:65" s="2" customFormat="1" ht="12">
      <c r="A505" s="39"/>
      <c r="B505" s="40"/>
      <c r="C505" s="199" t="s">
        <v>1011</v>
      </c>
      <c r="D505" s="199" t="s">
        <v>144</v>
      </c>
      <c r="E505" s="200" t="s">
        <v>1012</v>
      </c>
      <c r="F505" s="201" t="s">
        <v>1013</v>
      </c>
      <c r="G505" s="202" t="s">
        <v>400</v>
      </c>
      <c r="H505" s="203">
        <v>2</v>
      </c>
      <c r="I505" s="204"/>
      <c r="J505" s="205">
        <f>ROUND(I505*H505,2)</f>
        <v>0</v>
      </c>
      <c r="K505" s="201" t="s">
        <v>369</v>
      </c>
      <c r="L505" s="45"/>
      <c r="M505" s="206" t="s">
        <v>21</v>
      </c>
      <c r="N505" s="207" t="s">
        <v>47</v>
      </c>
      <c r="O505" s="85"/>
      <c r="P505" s="208">
        <f>O505*H505</f>
        <v>0</v>
      </c>
      <c r="Q505" s="208">
        <v>0.00027</v>
      </c>
      <c r="R505" s="208">
        <f>Q505*H505</f>
        <v>0.00054</v>
      </c>
      <c r="S505" s="208">
        <v>0</v>
      </c>
      <c r="T505" s="209">
        <f>S505*H505</f>
        <v>0</v>
      </c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R505" s="210" t="s">
        <v>209</v>
      </c>
      <c r="AT505" s="210" t="s">
        <v>144</v>
      </c>
      <c r="AU505" s="210" t="s">
        <v>86</v>
      </c>
      <c r="AY505" s="18" t="s">
        <v>143</v>
      </c>
      <c r="BE505" s="211">
        <f>IF(N505="základní",J505,0)</f>
        <v>0</v>
      </c>
      <c r="BF505" s="211">
        <f>IF(N505="snížená",J505,0)</f>
        <v>0</v>
      </c>
      <c r="BG505" s="211">
        <f>IF(N505="zákl. přenesená",J505,0)</f>
        <v>0</v>
      </c>
      <c r="BH505" s="211">
        <f>IF(N505="sníž. přenesená",J505,0)</f>
        <v>0</v>
      </c>
      <c r="BI505" s="211">
        <f>IF(N505="nulová",J505,0)</f>
        <v>0</v>
      </c>
      <c r="BJ505" s="18" t="s">
        <v>84</v>
      </c>
      <c r="BK505" s="211">
        <f>ROUND(I505*H505,2)</f>
        <v>0</v>
      </c>
      <c r="BL505" s="18" t="s">
        <v>209</v>
      </c>
      <c r="BM505" s="210" t="s">
        <v>1014</v>
      </c>
    </row>
    <row r="506" spans="1:51" s="13" customFormat="1" ht="12">
      <c r="A506" s="13"/>
      <c r="B506" s="229"/>
      <c r="C506" s="230"/>
      <c r="D506" s="212" t="s">
        <v>377</v>
      </c>
      <c r="E506" s="231" t="s">
        <v>21</v>
      </c>
      <c r="F506" s="232" t="s">
        <v>1001</v>
      </c>
      <c r="G506" s="230"/>
      <c r="H506" s="233">
        <v>2</v>
      </c>
      <c r="I506" s="234"/>
      <c r="J506" s="230"/>
      <c r="K506" s="230"/>
      <c r="L506" s="235"/>
      <c r="M506" s="236"/>
      <c r="N506" s="237"/>
      <c r="O506" s="237"/>
      <c r="P506" s="237"/>
      <c r="Q506" s="237"/>
      <c r="R506" s="237"/>
      <c r="S506" s="237"/>
      <c r="T506" s="238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39" t="s">
        <v>377</v>
      </c>
      <c r="AU506" s="239" t="s">
        <v>86</v>
      </c>
      <c r="AV506" s="13" t="s">
        <v>86</v>
      </c>
      <c r="AW506" s="13" t="s">
        <v>37</v>
      </c>
      <c r="AX506" s="13" t="s">
        <v>84</v>
      </c>
      <c r="AY506" s="239" t="s">
        <v>143</v>
      </c>
    </row>
    <row r="507" spans="1:65" s="2" customFormat="1" ht="12">
      <c r="A507" s="39"/>
      <c r="B507" s="40"/>
      <c r="C507" s="199" t="s">
        <v>1015</v>
      </c>
      <c r="D507" s="199" t="s">
        <v>144</v>
      </c>
      <c r="E507" s="200" t="s">
        <v>1016</v>
      </c>
      <c r="F507" s="201" t="s">
        <v>1017</v>
      </c>
      <c r="G507" s="202" t="s">
        <v>368</v>
      </c>
      <c r="H507" s="203">
        <v>0.002</v>
      </c>
      <c r="I507" s="204"/>
      <c r="J507" s="205">
        <f>ROUND(I507*H507,2)</f>
        <v>0</v>
      </c>
      <c r="K507" s="201" t="s">
        <v>369</v>
      </c>
      <c r="L507" s="45"/>
      <c r="M507" s="206" t="s">
        <v>21</v>
      </c>
      <c r="N507" s="207" t="s">
        <v>47</v>
      </c>
      <c r="O507" s="85"/>
      <c r="P507" s="208">
        <f>O507*H507</f>
        <v>0</v>
      </c>
      <c r="Q507" s="208">
        <v>0</v>
      </c>
      <c r="R507" s="208">
        <f>Q507*H507</f>
        <v>0</v>
      </c>
      <c r="S507" s="208">
        <v>0</v>
      </c>
      <c r="T507" s="209">
        <f>S507*H507</f>
        <v>0</v>
      </c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R507" s="210" t="s">
        <v>209</v>
      </c>
      <c r="AT507" s="210" t="s">
        <v>144</v>
      </c>
      <c r="AU507" s="210" t="s">
        <v>86</v>
      </c>
      <c r="AY507" s="18" t="s">
        <v>143</v>
      </c>
      <c r="BE507" s="211">
        <f>IF(N507="základní",J507,0)</f>
        <v>0</v>
      </c>
      <c r="BF507" s="211">
        <f>IF(N507="snížená",J507,0)</f>
        <v>0</v>
      </c>
      <c r="BG507" s="211">
        <f>IF(N507="zákl. přenesená",J507,0)</f>
        <v>0</v>
      </c>
      <c r="BH507" s="211">
        <f>IF(N507="sníž. přenesená",J507,0)</f>
        <v>0</v>
      </c>
      <c r="BI507" s="211">
        <f>IF(N507="nulová",J507,0)</f>
        <v>0</v>
      </c>
      <c r="BJ507" s="18" t="s">
        <v>84</v>
      </c>
      <c r="BK507" s="211">
        <f>ROUND(I507*H507,2)</f>
        <v>0</v>
      </c>
      <c r="BL507" s="18" t="s">
        <v>209</v>
      </c>
      <c r="BM507" s="210" t="s">
        <v>1018</v>
      </c>
    </row>
    <row r="508" spans="1:63" s="12" customFormat="1" ht="22.8" customHeight="1">
      <c r="A508" s="12"/>
      <c r="B508" s="185"/>
      <c r="C508" s="186"/>
      <c r="D508" s="187" t="s">
        <v>75</v>
      </c>
      <c r="E508" s="217" t="s">
        <v>1019</v>
      </c>
      <c r="F508" s="217" t="s">
        <v>1020</v>
      </c>
      <c r="G508" s="186"/>
      <c r="H508" s="186"/>
      <c r="I508" s="189"/>
      <c r="J508" s="218">
        <f>BK508</f>
        <v>0</v>
      </c>
      <c r="K508" s="186"/>
      <c r="L508" s="191"/>
      <c r="M508" s="192"/>
      <c r="N508" s="193"/>
      <c r="O508" s="193"/>
      <c r="P508" s="194">
        <f>SUM(P509:P515)</f>
        <v>0</v>
      </c>
      <c r="Q508" s="193"/>
      <c r="R508" s="194">
        <f>SUM(R509:R515)</f>
        <v>0.06924</v>
      </c>
      <c r="S508" s="193"/>
      <c r="T508" s="195">
        <f>SUM(T509:T515)</f>
        <v>0.0935</v>
      </c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R508" s="196" t="s">
        <v>86</v>
      </c>
      <c r="AT508" s="197" t="s">
        <v>75</v>
      </c>
      <c r="AU508" s="197" t="s">
        <v>84</v>
      </c>
      <c r="AY508" s="196" t="s">
        <v>143</v>
      </c>
      <c r="BK508" s="198">
        <f>SUM(BK509:BK515)</f>
        <v>0</v>
      </c>
    </row>
    <row r="509" spans="1:65" s="2" customFormat="1" ht="16.5" customHeight="1">
      <c r="A509" s="39"/>
      <c r="B509" s="40"/>
      <c r="C509" s="199" t="s">
        <v>1021</v>
      </c>
      <c r="D509" s="199" t="s">
        <v>144</v>
      </c>
      <c r="E509" s="200" t="s">
        <v>1022</v>
      </c>
      <c r="F509" s="201" t="s">
        <v>1023</v>
      </c>
      <c r="G509" s="202" t="s">
        <v>400</v>
      </c>
      <c r="H509" s="203">
        <v>2</v>
      </c>
      <c r="I509" s="204"/>
      <c r="J509" s="205">
        <f>ROUND(I509*H509,2)</f>
        <v>0</v>
      </c>
      <c r="K509" s="201" t="s">
        <v>369</v>
      </c>
      <c r="L509" s="45"/>
      <c r="M509" s="206" t="s">
        <v>21</v>
      </c>
      <c r="N509" s="207" t="s">
        <v>47</v>
      </c>
      <c r="O509" s="85"/>
      <c r="P509" s="208">
        <f>O509*H509</f>
        <v>0</v>
      </c>
      <c r="Q509" s="208">
        <v>8E-05</v>
      </c>
      <c r="R509" s="208">
        <f>Q509*H509</f>
        <v>0.00016</v>
      </c>
      <c r="S509" s="208">
        <v>0.04675</v>
      </c>
      <c r="T509" s="209">
        <f>S509*H509</f>
        <v>0.0935</v>
      </c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R509" s="210" t="s">
        <v>209</v>
      </c>
      <c r="AT509" s="210" t="s">
        <v>144</v>
      </c>
      <c r="AU509" s="210" t="s">
        <v>86</v>
      </c>
      <c r="AY509" s="18" t="s">
        <v>143</v>
      </c>
      <c r="BE509" s="211">
        <f>IF(N509="základní",J509,0)</f>
        <v>0</v>
      </c>
      <c r="BF509" s="211">
        <f>IF(N509="snížená",J509,0)</f>
        <v>0</v>
      </c>
      <c r="BG509" s="211">
        <f>IF(N509="zákl. přenesená",J509,0)</f>
        <v>0</v>
      </c>
      <c r="BH509" s="211">
        <f>IF(N509="sníž. přenesená",J509,0)</f>
        <v>0</v>
      </c>
      <c r="BI509" s="211">
        <f>IF(N509="nulová",J509,0)</f>
        <v>0</v>
      </c>
      <c r="BJ509" s="18" t="s">
        <v>84</v>
      </c>
      <c r="BK509" s="211">
        <f>ROUND(I509*H509,2)</f>
        <v>0</v>
      </c>
      <c r="BL509" s="18" t="s">
        <v>209</v>
      </c>
      <c r="BM509" s="210" t="s">
        <v>1024</v>
      </c>
    </row>
    <row r="510" spans="1:51" s="13" customFormat="1" ht="12">
      <c r="A510" s="13"/>
      <c r="B510" s="229"/>
      <c r="C510" s="230"/>
      <c r="D510" s="212" t="s">
        <v>377</v>
      </c>
      <c r="E510" s="231" t="s">
        <v>21</v>
      </c>
      <c r="F510" s="232" t="s">
        <v>1025</v>
      </c>
      <c r="G510" s="230"/>
      <c r="H510" s="233">
        <v>2</v>
      </c>
      <c r="I510" s="234"/>
      <c r="J510" s="230"/>
      <c r="K510" s="230"/>
      <c r="L510" s="235"/>
      <c r="M510" s="236"/>
      <c r="N510" s="237"/>
      <c r="O510" s="237"/>
      <c r="P510" s="237"/>
      <c r="Q510" s="237"/>
      <c r="R510" s="237"/>
      <c r="S510" s="237"/>
      <c r="T510" s="238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39" t="s">
        <v>377</v>
      </c>
      <c r="AU510" s="239" t="s">
        <v>86</v>
      </c>
      <c r="AV510" s="13" t="s">
        <v>86</v>
      </c>
      <c r="AW510" s="13" t="s">
        <v>37</v>
      </c>
      <c r="AX510" s="13" t="s">
        <v>84</v>
      </c>
      <c r="AY510" s="239" t="s">
        <v>143</v>
      </c>
    </row>
    <row r="511" spans="1:65" s="2" customFormat="1" ht="16.5" customHeight="1">
      <c r="A511" s="39"/>
      <c r="B511" s="40"/>
      <c r="C511" s="199" t="s">
        <v>1026</v>
      </c>
      <c r="D511" s="199" t="s">
        <v>144</v>
      </c>
      <c r="E511" s="200" t="s">
        <v>1027</v>
      </c>
      <c r="F511" s="201" t="s">
        <v>1028</v>
      </c>
      <c r="G511" s="202" t="s">
        <v>400</v>
      </c>
      <c r="H511" s="203">
        <v>2</v>
      </c>
      <c r="I511" s="204"/>
      <c r="J511" s="205">
        <f>ROUND(I511*H511,2)</f>
        <v>0</v>
      </c>
      <c r="K511" s="201" t="s">
        <v>369</v>
      </c>
      <c r="L511" s="45"/>
      <c r="M511" s="206" t="s">
        <v>21</v>
      </c>
      <c r="N511" s="207" t="s">
        <v>47</v>
      </c>
      <c r="O511" s="85"/>
      <c r="P511" s="208">
        <f>O511*H511</f>
        <v>0</v>
      </c>
      <c r="Q511" s="208">
        <v>0.03454</v>
      </c>
      <c r="R511" s="208">
        <f>Q511*H511</f>
        <v>0.06908</v>
      </c>
      <c r="S511" s="208">
        <v>0</v>
      </c>
      <c r="T511" s="209">
        <f>S511*H511</f>
        <v>0</v>
      </c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R511" s="210" t="s">
        <v>209</v>
      </c>
      <c r="AT511" s="210" t="s">
        <v>144</v>
      </c>
      <c r="AU511" s="210" t="s">
        <v>86</v>
      </c>
      <c r="AY511" s="18" t="s">
        <v>143</v>
      </c>
      <c r="BE511" s="211">
        <f>IF(N511="základní",J511,0)</f>
        <v>0</v>
      </c>
      <c r="BF511" s="211">
        <f>IF(N511="snížená",J511,0)</f>
        <v>0</v>
      </c>
      <c r="BG511" s="211">
        <f>IF(N511="zákl. přenesená",J511,0)</f>
        <v>0</v>
      </c>
      <c r="BH511" s="211">
        <f>IF(N511="sníž. přenesená",J511,0)</f>
        <v>0</v>
      </c>
      <c r="BI511" s="211">
        <f>IF(N511="nulová",J511,0)</f>
        <v>0</v>
      </c>
      <c r="BJ511" s="18" t="s">
        <v>84</v>
      </c>
      <c r="BK511" s="211">
        <f>ROUND(I511*H511,2)</f>
        <v>0</v>
      </c>
      <c r="BL511" s="18" t="s">
        <v>209</v>
      </c>
      <c r="BM511" s="210" t="s">
        <v>1029</v>
      </c>
    </row>
    <row r="512" spans="1:51" s="13" customFormat="1" ht="12">
      <c r="A512" s="13"/>
      <c r="B512" s="229"/>
      <c r="C512" s="230"/>
      <c r="D512" s="212" t="s">
        <v>377</v>
      </c>
      <c r="E512" s="231" t="s">
        <v>21</v>
      </c>
      <c r="F512" s="232" t="s">
        <v>1001</v>
      </c>
      <c r="G512" s="230"/>
      <c r="H512" s="233">
        <v>2</v>
      </c>
      <c r="I512" s="234"/>
      <c r="J512" s="230"/>
      <c r="K512" s="230"/>
      <c r="L512" s="235"/>
      <c r="M512" s="236"/>
      <c r="N512" s="237"/>
      <c r="O512" s="237"/>
      <c r="P512" s="237"/>
      <c r="Q512" s="237"/>
      <c r="R512" s="237"/>
      <c r="S512" s="237"/>
      <c r="T512" s="238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39" t="s">
        <v>377</v>
      </c>
      <c r="AU512" s="239" t="s">
        <v>86</v>
      </c>
      <c r="AV512" s="13" t="s">
        <v>86</v>
      </c>
      <c r="AW512" s="13" t="s">
        <v>37</v>
      </c>
      <c r="AX512" s="13" t="s">
        <v>84</v>
      </c>
      <c r="AY512" s="239" t="s">
        <v>143</v>
      </c>
    </row>
    <row r="513" spans="1:65" s="2" customFormat="1" ht="24.15" customHeight="1">
      <c r="A513" s="39"/>
      <c r="B513" s="40"/>
      <c r="C513" s="199" t="s">
        <v>1030</v>
      </c>
      <c r="D513" s="199" t="s">
        <v>144</v>
      </c>
      <c r="E513" s="200" t="s">
        <v>1031</v>
      </c>
      <c r="F513" s="201" t="s">
        <v>1032</v>
      </c>
      <c r="G513" s="202" t="s">
        <v>1033</v>
      </c>
      <c r="H513" s="203">
        <v>1</v>
      </c>
      <c r="I513" s="204"/>
      <c r="J513" s="205">
        <f>ROUND(I513*H513,2)</f>
        <v>0</v>
      </c>
      <c r="K513" s="201" t="s">
        <v>148</v>
      </c>
      <c r="L513" s="45"/>
      <c r="M513" s="206" t="s">
        <v>21</v>
      </c>
      <c r="N513" s="207" t="s">
        <v>47</v>
      </c>
      <c r="O513" s="85"/>
      <c r="P513" s="208">
        <f>O513*H513</f>
        <v>0</v>
      </c>
      <c r="Q513" s="208">
        <v>0</v>
      </c>
      <c r="R513" s="208">
        <f>Q513*H513</f>
        <v>0</v>
      </c>
      <c r="S513" s="208">
        <v>0</v>
      </c>
      <c r="T513" s="209">
        <f>S513*H513</f>
        <v>0</v>
      </c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R513" s="210" t="s">
        <v>209</v>
      </c>
      <c r="AT513" s="210" t="s">
        <v>144</v>
      </c>
      <c r="AU513" s="210" t="s">
        <v>86</v>
      </c>
      <c r="AY513" s="18" t="s">
        <v>143</v>
      </c>
      <c r="BE513" s="211">
        <f>IF(N513="základní",J513,0)</f>
        <v>0</v>
      </c>
      <c r="BF513" s="211">
        <f>IF(N513="snížená",J513,0)</f>
        <v>0</v>
      </c>
      <c r="BG513" s="211">
        <f>IF(N513="zákl. přenesená",J513,0)</f>
        <v>0</v>
      </c>
      <c r="BH513" s="211">
        <f>IF(N513="sníž. přenesená",J513,0)</f>
        <v>0</v>
      </c>
      <c r="BI513" s="211">
        <f>IF(N513="nulová",J513,0)</f>
        <v>0</v>
      </c>
      <c r="BJ513" s="18" t="s">
        <v>84</v>
      </c>
      <c r="BK513" s="211">
        <f>ROUND(I513*H513,2)</f>
        <v>0</v>
      </c>
      <c r="BL513" s="18" t="s">
        <v>209</v>
      </c>
      <c r="BM513" s="210" t="s">
        <v>1034</v>
      </c>
    </row>
    <row r="514" spans="1:65" s="2" customFormat="1" ht="24.15" customHeight="1">
      <c r="A514" s="39"/>
      <c r="B514" s="40"/>
      <c r="C514" s="199" t="s">
        <v>1035</v>
      </c>
      <c r="D514" s="199" t="s">
        <v>144</v>
      </c>
      <c r="E514" s="200" t="s">
        <v>1036</v>
      </c>
      <c r="F514" s="201" t="s">
        <v>1037</v>
      </c>
      <c r="G514" s="202" t="s">
        <v>1033</v>
      </c>
      <c r="H514" s="203">
        <v>1</v>
      </c>
      <c r="I514" s="204"/>
      <c r="J514" s="205">
        <f>ROUND(I514*H514,2)</f>
        <v>0</v>
      </c>
      <c r="K514" s="201" t="s">
        <v>148</v>
      </c>
      <c r="L514" s="45"/>
      <c r="M514" s="206" t="s">
        <v>21</v>
      </c>
      <c r="N514" s="207" t="s">
        <v>47</v>
      </c>
      <c r="O514" s="85"/>
      <c r="P514" s="208">
        <f>O514*H514</f>
        <v>0</v>
      </c>
      <c r="Q514" s="208">
        <v>0</v>
      </c>
      <c r="R514" s="208">
        <f>Q514*H514</f>
        <v>0</v>
      </c>
      <c r="S514" s="208">
        <v>0</v>
      </c>
      <c r="T514" s="209">
        <f>S514*H514</f>
        <v>0</v>
      </c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R514" s="210" t="s">
        <v>209</v>
      </c>
      <c r="AT514" s="210" t="s">
        <v>144</v>
      </c>
      <c r="AU514" s="210" t="s">
        <v>86</v>
      </c>
      <c r="AY514" s="18" t="s">
        <v>143</v>
      </c>
      <c r="BE514" s="211">
        <f>IF(N514="základní",J514,0)</f>
        <v>0</v>
      </c>
      <c r="BF514" s="211">
        <f>IF(N514="snížená",J514,0)</f>
        <v>0</v>
      </c>
      <c r="BG514" s="211">
        <f>IF(N514="zákl. přenesená",J514,0)</f>
        <v>0</v>
      </c>
      <c r="BH514" s="211">
        <f>IF(N514="sníž. přenesená",J514,0)</f>
        <v>0</v>
      </c>
      <c r="BI514" s="211">
        <f>IF(N514="nulová",J514,0)</f>
        <v>0</v>
      </c>
      <c r="BJ514" s="18" t="s">
        <v>84</v>
      </c>
      <c r="BK514" s="211">
        <f>ROUND(I514*H514,2)</f>
        <v>0</v>
      </c>
      <c r="BL514" s="18" t="s">
        <v>209</v>
      </c>
      <c r="BM514" s="210" t="s">
        <v>1038</v>
      </c>
    </row>
    <row r="515" spans="1:65" s="2" customFormat="1" ht="12">
      <c r="A515" s="39"/>
      <c r="B515" s="40"/>
      <c r="C515" s="199" t="s">
        <v>1039</v>
      </c>
      <c r="D515" s="199" t="s">
        <v>144</v>
      </c>
      <c r="E515" s="200" t="s">
        <v>1040</v>
      </c>
      <c r="F515" s="201" t="s">
        <v>1041</v>
      </c>
      <c r="G515" s="202" t="s">
        <v>368</v>
      </c>
      <c r="H515" s="203">
        <v>0.069</v>
      </c>
      <c r="I515" s="204"/>
      <c r="J515" s="205">
        <f>ROUND(I515*H515,2)</f>
        <v>0</v>
      </c>
      <c r="K515" s="201" t="s">
        <v>369</v>
      </c>
      <c r="L515" s="45"/>
      <c r="M515" s="206" t="s">
        <v>21</v>
      </c>
      <c r="N515" s="207" t="s">
        <v>47</v>
      </c>
      <c r="O515" s="85"/>
      <c r="P515" s="208">
        <f>O515*H515</f>
        <v>0</v>
      </c>
      <c r="Q515" s="208">
        <v>0</v>
      </c>
      <c r="R515" s="208">
        <f>Q515*H515</f>
        <v>0</v>
      </c>
      <c r="S515" s="208">
        <v>0</v>
      </c>
      <c r="T515" s="209">
        <f>S515*H515</f>
        <v>0</v>
      </c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R515" s="210" t="s">
        <v>209</v>
      </c>
      <c r="AT515" s="210" t="s">
        <v>144</v>
      </c>
      <c r="AU515" s="210" t="s">
        <v>86</v>
      </c>
      <c r="AY515" s="18" t="s">
        <v>143</v>
      </c>
      <c r="BE515" s="211">
        <f>IF(N515="základní",J515,0)</f>
        <v>0</v>
      </c>
      <c r="BF515" s="211">
        <f>IF(N515="snížená",J515,0)</f>
        <v>0</v>
      </c>
      <c r="BG515" s="211">
        <f>IF(N515="zákl. přenesená",J515,0)</f>
        <v>0</v>
      </c>
      <c r="BH515" s="211">
        <f>IF(N515="sníž. přenesená",J515,0)</f>
        <v>0</v>
      </c>
      <c r="BI515" s="211">
        <f>IF(N515="nulová",J515,0)</f>
        <v>0</v>
      </c>
      <c r="BJ515" s="18" t="s">
        <v>84</v>
      </c>
      <c r="BK515" s="211">
        <f>ROUND(I515*H515,2)</f>
        <v>0</v>
      </c>
      <c r="BL515" s="18" t="s">
        <v>209</v>
      </c>
      <c r="BM515" s="210" t="s">
        <v>1042</v>
      </c>
    </row>
    <row r="516" spans="1:63" s="12" customFormat="1" ht="22.8" customHeight="1">
      <c r="A516" s="12"/>
      <c r="B516" s="185"/>
      <c r="C516" s="186"/>
      <c r="D516" s="187" t="s">
        <v>75</v>
      </c>
      <c r="E516" s="217" t="s">
        <v>1043</v>
      </c>
      <c r="F516" s="217" t="s">
        <v>1044</v>
      </c>
      <c r="G516" s="186"/>
      <c r="H516" s="186"/>
      <c r="I516" s="189"/>
      <c r="J516" s="218">
        <f>BK516</f>
        <v>0</v>
      </c>
      <c r="K516" s="186"/>
      <c r="L516" s="191"/>
      <c r="M516" s="192"/>
      <c r="N516" s="193"/>
      <c r="O516" s="193"/>
      <c r="P516" s="194">
        <f>SUM(P517:P522)</f>
        <v>0</v>
      </c>
      <c r="Q516" s="193"/>
      <c r="R516" s="194">
        <f>SUM(R517:R522)</f>
        <v>0.04687032</v>
      </c>
      <c r="S516" s="193"/>
      <c r="T516" s="195">
        <f>SUM(T517:T522)</f>
        <v>0</v>
      </c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R516" s="196" t="s">
        <v>86</v>
      </c>
      <c r="AT516" s="197" t="s">
        <v>75</v>
      </c>
      <c r="AU516" s="197" t="s">
        <v>84</v>
      </c>
      <c r="AY516" s="196" t="s">
        <v>143</v>
      </c>
      <c r="BK516" s="198">
        <f>SUM(BK517:BK522)</f>
        <v>0</v>
      </c>
    </row>
    <row r="517" spans="1:65" s="2" customFormat="1" ht="33" customHeight="1">
      <c r="A517" s="39"/>
      <c r="B517" s="40"/>
      <c r="C517" s="199" t="s">
        <v>1045</v>
      </c>
      <c r="D517" s="199" t="s">
        <v>144</v>
      </c>
      <c r="E517" s="200" t="s">
        <v>1046</v>
      </c>
      <c r="F517" s="201" t="s">
        <v>1047</v>
      </c>
      <c r="G517" s="202" t="s">
        <v>388</v>
      </c>
      <c r="H517" s="203">
        <v>3.864</v>
      </c>
      <c r="I517" s="204"/>
      <c r="J517" s="205">
        <f>ROUND(I517*H517,2)</f>
        <v>0</v>
      </c>
      <c r="K517" s="201" t="s">
        <v>369</v>
      </c>
      <c r="L517" s="45"/>
      <c r="M517" s="206" t="s">
        <v>21</v>
      </c>
      <c r="N517" s="207" t="s">
        <v>47</v>
      </c>
      <c r="O517" s="85"/>
      <c r="P517" s="208">
        <f>O517*H517</f>
        <v>0</v>
      </c>
      <c r="Q517" s="208">
        <v>0.01213</v>
      </c>
      <c r="R517" s="208">
        <f>Q517*H517</f>
        <v>0.04687032</v>
      </c>
      <c r="S517" s="208">
        <v>0</v>
      </c>
      <c r="T517" s="209">
        <f>S517*H517</f>
        <v>0</v>
      </c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R517" s="210" t="s">
        <v>209</v>
      </c>
      <c r="AT517" s="210" t="s">
        <v>144</v>
      </c>
      <c r="AU517" s="210" t="s">
        <v>86</v>
      </c>
      <c r="AY517" s="18" t="s">
        <v>143</v>
      </c>
      <c r="BE517" s="211">
        <f>IF(N517="základní",J517,0)</f>
        <v>0</v>
      </c>
      <c r="BF517" s="211">
        <f>IF(N517="snížená",J517,0)</f>
        <v>0</v>
      </c>
      <c r="BG517" s="211">
        <f>IF(N517="zákl. přenesená",J517,0)</f>
        <v>0</v>
      </c>
      <c r="BH517" s="211">
        <f>IF(N517="sníž. přenesená",J517,0)</f>
        <v>0</v>
      </c>
      <c r="BI517" s="211">
        <f>IF(N517="nulová",J517,0)</f>
        <v>0</v>
      </c>
      <c r="BJ517" s="18" t="s">
        <v>84</v>
      </c>
      <c r="BK517" s="211">
        <f>ROUND(I517*H517,2)</f>
        <v>0</v>
      </c>
      <c r="BL517" s="18" t="s">
        <v>209</v>
      </c>
      <c r="BM517" s="210" t="s">
        <v>1048</v>
      </c>
    </row>
    <row r="518" spans="1:51" s="13" customFormat="1" ht="12">
      <c r="A518" s="13"/>
      <c r="B518" s="229"/>
      <c r="C518" s="230"/>
      <c r="D518" s="212" t="s">
        <v>377</v>
      </c>
      <c r="E518" s="231" t="s">
        <v>21</v>
      </c>
      <c r="F518" s="232" t="s">
        <v>1049</v>
      </c>
      <c r="G518" s="230"/>
      <c r="H518" s="233">
        <v>1.956</v>
      </c>
      <c r="I518" s="234"/>
      <c r="J518" s="230"/>
      <c r="K518" s="230"/>
      <c r="L518" s="235"/>
      <c r="M518" s="236"/>
      <c r="N518" s="237"/>
      <c r="O518" s="237"/>
      <c r="P518" s="237"/>
      <c r="Q518" s="237"/>
      <c r="R518" s="237"/>
      <c r="S518" s="237"/>
      <c r="T518" s="238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39" t="s">
        <v>377</v>
      </c>
      <c r="AU518" s="239" t="s">
        <v>86</v>
      </c>
      <c r="AV518" s="13" t="s">
        <v>86</v>
      </c>
      <c r="AW518" s="13" t="s">
        <v>37</v>
      </c>
      <c r="AX518" s="13" t="s">
        <v>76</v>
      </c>
      <c r="AY518" s="239" t="s">
        <v>143</v>
      </c>
    </row>
    <row r="519" spans="1:51" s="13" customFormat="1" ht="12">
      <c r="A519" s="13"/>
      <c r="B519" s="229"/>
      <c r="C519" s="230"/>
      <c r="D519" s="212" t="s">
        <v>377</v>
      </c>
      <c r="E519" s="231" t="s">
        <v>21</v>
      </c>
      <c r="F519" s="232" t="s">
        <v>1050</v>
      </c>
      <c r="G519" s="230"/>
      <c r="H519" s="233">
        <v>1.908</v>
      </c>
      <c r="I519" s="234"/>
      <c r="J519" s="230"/>
      <c r="K519" s="230"/>
      <c r="L519" s="235"/>
      <c r="M519" s="236"/>
      <c r="N519" s="237"/>
      <c r="O519" s="237"/>
      <c r="P519" s="237"/>
      <c r="Q519" s="237"/>
      <c r="R519" s="237"/>
      <c r="S519" s="237"/>
      <c r="T519" s="238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39" t="s">
        <v>377</v>
      </c>
      <c r="AU519" s="239" t="s">
        <v>86</v>
      </c>
      <c r="AV519" s="13" t="s">
        <v>86</v>
      </c>
      <c r="AW519" s="13" t="s">
        <v>37</v>
      </c>
      <c r="AX519" s="13" t="s">
        <v>76</v>
      </c>
      <c r="AY519" s="239" t="s">
        <v>143</v>
      </c>
    </row>
    <row r="520" spans="1:51" s="14" customFormat="1" ht="12">
      <c r="A520" s="14"/>
      <c r="B520" s="240"/>
      <c r="C520" s="241"/>
      <c r="D520" s="212" t="s">
        <v>377</v>
      </c>
      <c r="E520" s="242" t="s">
        <v>21</v>
      </c>
      <c r="F520" s="243" t="s">
        <v>379</v>
      </c>
      <c r="G520" s="241"/>
      <c r="H520" s="244">
        <v>3.864</v>
      </c>
      <c r="I520" s="245"/>
      <c r="J520" s="241"/>
      <c r="K520" s="241"/>
      <c r="L520" s="246"/>
      <c r="M520" s="247"/>
      <c r="N520" s="248"/>
      <c r="O520" s="248"/>
      <c r="P520" s="248"/>
      <c r="Q520" s="248"/>
      <c r="R520" s="248"/>
      <c r="S520" s="248"/>
      <c r="T520" s="249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50" t="s">
        <v>377</v>
      </c>
      <c r="AU520" s="250" t="s">
        <v>86</v>
      </c>
      <c r="AV520" s="14" t="s">
        <v>149</v>
      </c>
      <c r="AW520" s="14" t="s">
        <v>37</v>
      </c>
      <c r="AX520" s="14" t="s">
        <v>84</v>
      </c>
      <c r="AY520" s="250" t="s">
        <v>143</v>
      </c>
    </row>
    <row r="521" spans="1:65" s="2" customFormat="1" ht="12">
      <c r="A521" s="39"/>
      <c r="B521" s="40"/>
      <c r="C521" s="199" t="s">
        <v>1051</v>
      </c>
      <c r="D521" s="199" t="s">
        <v>144</v>
      </c>
      <c r="E521" s="200" t="s">
        <v>1052</v>
      </c>
      <c r="F521" s="201" t="s">
        <v>1053</v>
      </c>
      <c r="G521" s="202" t="s">
        <v>368</v>
      </c>
      <c r="H521" s="203">
        <v>0.047</v>
      </c>
      <c r="I521" s="204"/>
      <c r="J521" s="205">
        <f>ROUND(I521*H521,2)</f>
        <v>0</v>
      </c>
      <c r="K521" s="201" t="s">
        <v>369</v>
      </c>
      <c r="L521" s="45"/>
      <c r="M521" s="206" t="s">
        <v>21</v>
      </c>
      <c r="N521" s="207" t="s">
        <v>47</v>
      </c>
      <c r="O521" s="85"/>
      <c r="P521" s="208">
        <f>O521*H521</f>
        <v>0</v>
      </c>
      <c r="Q521" s="208">
        <v>0</v>
      </c>
      <c r="R521" s="208">
        <f>Q521*H521</f>
        <v>0</v>
      </c>
      <c r="S521" s="208">
        <v>0</v>
      </c>
      <c r="T521" s="209">
        <f>S521*H521</f>
        <v>0</v>
      </c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R521" s="210" t="s">
        <v>209</v>
      </c>
      <c r="AT521" s="210" t="s">
        <v>144</v>
      </c>
      <c r="AU521" s="210" t="s">
        <v>86</v>
      </c>
      <c r="AY521" s="18" t="s">
        <v>143</v>
      </c>
      <c r="BE521" s="211">
        <f>IF(N521="základní",J521,0)</f>
        <v>0</v>
      </c>
      <c r="BF521" s="211">
        <f>IF(N521="snížená",J521,0)</f>
        <v>0</v>
      </c>
      <c r="BG521" s="211">
        <f>IF(N521="zákl. přenesená",J521,0)</f>
        <v>0</v>
      </c>
      <c r="BH521" s="211">
        <f>IF(N521="sníž. přenesená",J521,0)</f>
        <v>0</v>
      </c>
      <c r="BI521" s="211">
        <f>IF(N521="nulová",J521,0)</f>
        <v>0</v>
      </c>
      <c r="BJ521" s="18" t="s">
        <v>84</v>
      </c>
      <c r="BK521" s="211">
        <f>ROUND(I521*H521,2)</f>
        <v>0</v>
      </c>
      <c r="BL521" s="18" t="s">
        <v>209</v>
      </c>
      <c r="BM521" s="210" t="s">
        <v>1054</v>
      </c>
    </row>
    <row r="522" spans="1:65" s="2" customFormat="1" ht="33" customHeight="1">
      <c r="A522" s="39"/>
      <c r="B522" s="40"/>
      <c r="C522" s="199" t="s">
        <v>1055</v>
      </c>
      <c r="D522" s="199" t="s">
        <v>144</v>
      </c>
      <c r="E522" s="200" t="s">
        <v>1056</v>
      </c>
      <c r="F522" s="201" t="s">
        <v>1057</v>
      </c>
      <c r="G522" s="202" t="s">
        <v>368</v>
      </c>
      <c r="H522" s="203">
        <v>0.047</v>
      </c>
      <c r="I522" s="204"/>
      <c r="J522" s="205">
        <f>ROUND(I522*H522,2)</f>
        <v>0</v>
      </c>
      <c r="K522" s="201" t="s">
        <v>369</v>
      </c>
      <c r="L522" s="45"/>
      <c r="M522" s="206" t="s">
        <v>21</v>
      </c>
      <c r="N522" s="207" t="s">
        <v>47</v>
      </c>
      <c r="O522" s="85"/>
      <c r="P522" s="208">
        <f>O522*H522</f>
        <v>0</v>
      </c>
      <c r="Q522" s="208">
        <v>0</v>
      </c>
      <c r="R522" s="208">
        <f>Q522*H522</f>
        <v>0</v>
      </c>
      <c r="S522" s="208">
        <v>0</v>
      </c>
      <c r="T522" s="209">
        <f>S522*H522</f>
        <v>0</v>
      </c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R522" s="210" t="s">
        <v>209</v>
      </c>
      <c r="AT522" s="210" t="s">
        <v>144</v>
      </c>
      <c r="AU522" s="210" t="s">
        <v>86</v>
      </c>
      <c r="AY522" s="18" t="s">
        <v>143</v>
      </c>
      <c r="BE522" s="211">
        <f>IF(N522="základní",J522,0)</f>
        <v>0</v>
      </c>
      <c r="BF522" s="211">
        <f>IF(N522="snížená",J522,0)</f>
        <v>0</v>
      </c>
      <c r="BG522" s="211">
        <f>IF(N522="zákl. přenesená",J522,0)</f>
        <v>0</v>
      </c>
      <c r="BH522" s="211">
        <f>IF(N522="sníž. přenesená",J522,0)</f>
        <v>0</v>
      </c>
      <c r="BI522" s="211">
        <f>IF(N522="nulová",J522,0)</f>
        <v>0</v>
      </c>
      <c r="BJ522" s="18" t="s">
        <v>84</v>
      </c>
      <c r="BK522" s="211">
        <f>ROUND(I522*H522,2)</f>
        <v>0</v>
      </c>
      <c r="BL522" s="18" t="s">
        <v>209</v>
      </c>
      <c r="BM522" s="210" t="s">
        <v>1058</v>
      </c>
    </row>
    <row r="523" spans="1:63" s="12" customFormat="1" ht="22.8" customHeight="1">
      <c r="A523" s="12"/>
      <c r="B523" s="185"/>
      <c r="C523" s="186"/>
      <c r="D523" s="187" t="s">
        <v>75</v>
      </c>
      <c r="E523" s="217" t="s">
        <v>1059</v>
      </c>
      <c r="F523" s="217" t="s">
        <v>1060</v>
      </c>
      <c r="G523" s="186"/>
      <c r="H523" s="186"/>
      <c r="I523" s="189"/>
      <c r="J523" s="218">
        <f>BK523</f>
        <v>0</v>
      </c>
      <c r="K523" s="186"/>
      <c r="L523" s="191"/>
      <c r="M523" s="192"/>
      <c r="N523" s="193"/>
      <c r="O523" s="193"/>
      <c r="P523" s="194">
        <f>SUM(P524:P540)</f>
        <v>0</v>
      </c>
      <c r="Q523" s="193"/>
      <c r="R523" s="194">
        <f>SUM(R524:R540)</f>
        <v>0.6048652999999999</v>
      </c>
      <c r="S523" s="193"/>
      <c r="T523" s="195">
        <f>SUM(T524:T540)</f>
        <v>0.5307999999999999</v>
      </c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R523" s="196" t="s">
        <v>86</v>
      </c>
      <c r="AT523" s="197" t="s">
        <v>75</v>
      </c>
      <c r="AU523" s="197" t="s">
        <v>84</v>
      </c>
      <c r="AY523" s="196" t="s">
        <v>143</v>
      </c>
      <c r="BK523" s="198">
        <f>SUM(BK524:BK540)</f>
        <v>0</v>
      </c>
    </row>
    <row r="524" spans="1:65" s="2" customFormat="1" ht="16.5" customHeight="1">
      <c r="A524" s="39"/>
      <c r="B524" s="40"/>
      <c r="C524" s="199" t="s">
        <v>1061</v>
      </c>
      <c r="D524" s="199" t="s">
        <v>144</v>
      </c>
      <c r="E524" s="200" t="s">
        <v>1062</v>
      </c>
      <c r="F524" s="201" t="s">
        <v>1063</v>
      </c>
      <c r="G524" s="202" t="s">
        <v>147</v>
      </c>
      <c r="H524" s="203">
        <v>2</v>
      </c>
      <c r="I524" s="204"/>
      <c r="J524" s="205">
        <f>ROUND(I524*H524,2)</f>
        <v>0</v>
      </c>
      <c r="K524" s="201" t="s">
        <v>148</v>
      </c>
      <c r="L524" s="45"/>
      <c r="M524" s="206" t="s">
        <v>21</v>
      </c>
      <c r="N524" s="207" t="s">
        <v>47</v>
      </c>
      <c r="O524" s="85"/>
      <c r="P524" s="208">
        <f>O524*H524</f>
        <v>0</v>
      </c>
      <c r="Q524" s="208">
        <v>0.15</v>
      </c>
      <c r="R524" s="208">
        <f>Q524*H524</f>
        <v>0.3</v>
      </c>
      <c r="S524" s="208">
        <v>0</v>
      </c>
      <c r="T524" s="209">
        <f>S524*H524</f>
        <v>0</v>
      </c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R524" s="210" t="s">
        <v>209</v>
      </c>
      <c r="AT524" s="210" t="s">
        <v>144</v>
      </c>
      <c r="AU524" s="210" t="s">
        <v>86</v>
      </c>
      <c r="AY524" s="18" t="s">
        <v>143</v>
      </c>
      <c r="BE524" s="211">
        <f>IF(N524="základní",J524,0)</f>
        <v>0</v>
      </c>
      <c r="BF524" s="211">
        <f>IF(N524="snížená",J524,0)</f>
        <v>0</v>
      </c>
      <c r="BG524" s="211">
        <f>IF(N524="zákl. přenesená",J524,0)</f>
        <v>0</v>
      </c>
      <c r="BH524" s="211">
        <f>IF(N524="sníž. přenesená",J524,0)</f>
        <v>0</v>
      </c>
      <c r="BI524" s="211">
        <f>IF(N524="nulová",J524,0)</f>
        <v>0</v>
      </c>
      <c r="BJ524" s="18" t="s">
        <v>84</v>
      </c>
      <c r="BK524" s="211">
        <f>ROUND(I524*H524,2)</f>
        <v>0</v>
      </c>
      <c r="BL524" s="18" t="s">
        <v>209</v>
      </c>
      <c r="BM524" s="210" t="s">
        <v>1064</v>
      </c>
    </row>
    <row r="525" spans="1:51" s="13" customFormat="1" ht="12">
      <c r="A525" s="13"/>
      <c r="B525" s="229"/>
      <c r="C525" s="230"/>
      <c r="D525" s="212" t="s">
        <v>377</v>
      </c>
      <c r="E525" s="231" t="s">
        <v>21</v>
      </c>
      <c r="F525" s="232" t="s">
        <v>1065</v>
      </c>
      <c r="G525" s="230"/>
      <c r="H525" s="233">
        <v>2</v>
      </c>
      <c r="I525" s="234"/>
      <c r="J525" s="230"/>
      <c r="K525" s="230"/>
      <c r="L525" s="235"/>
      <c r="M525" s="236"/>
      <c r="N525" s="237"/>
      <c r="O525" s="237"/>
      <c r="P525" s="237"/>
      <c r="Q525" s="237"/>
      <c r="R525" s="237"/>
      <c r="S525" s="237"/>
      <c r="T525" s="238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39" t="s">
        <v>377</v>
      </c>
      <c r="AU525" s="239" t="s">
        <v>86</v>
      </c>
      <c r="AV525" s="13" t="s">
        <v>86</v>
      </c>
      <c r="AW525" s="13" t="s">
        <v>37</v>
      </c>
      <c r="AX525" s="13" t="s">
        <v>84</v>
      </c>
      <c r="AY525" s="239" t="s">
        <v>143</v>
      </c>
    </row>
    <row r="526" spans="1:65" s="2" customFormat="1" ht="16.5" customHeight="1">
      <c r="A526" s="39"/>
      <c r="B526" s="40"/>
      <c r="C526" s="199" t="s">
        <v>1066</v>
      </c>
      <c r="D526" s="199" t="s">
        <v>144</v>
      </c>
      <c r="E526" s="200" t="s">
        <v>1067</v>
      </c>
      <c r="F526" s="201" t="s">
        <v>1068</v>
      </c>
      <c r="G526" s="202" t="s">
        <v>147</v>
      </c>
      <c r="H526" s="203">
        <v>2</v>
      </c>
      <c r="I526" s="204"/>
      <c r="J526" s="205">
        <f>ROUND(I526*H526,2)</f>
        <v>0</v>
      </c>
      <c r="K526" s="201" t="s">
        <v>148</v>
      </c>
      <c r="L526" s="45"/>
      <c r="M526" s="206" t="s">
        <v>21</v>
      </c>
      <c r="N526" s="207" t="s">
        <v>47</v>
      </c>
      <c r="O526" s="85"/>
      <c r="P526" s="208">
        <f>O526*H526</f>
        <v>0</v>
      </c>
      <c r="Q526" s="208">
        <v>0.15</v>
      </c>
      <c r="R526" s="208">
        <f>Q526*H526</f>
        <v>0.3</v>
      </c>
      <c r="S526" s="208">
        <v>0</v>
      </c>
      <c r="T526" s="209">
        <f>S526*H526</f>
        <v>0</v>
      </c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R526" s="210" t="s">
        <v>209</v>
      </c>
      <c r="AT526" s="210" t="s">
        <v>144</v>
      </c>
      <c r="AU526" s="210" t="s">
        <v>86</v>
      </c>
      <c r="AY526" s="18" t="s">
        <v>143</v>
      </c>
      <c r="BE526" s="211">
        <f>IF(N526="základní",J526,0)</f>
        <v>0</v>
      </c>
      <c r="BF526" s="211">
        <f>IF(N526="snížená",J526,0)</f>
        <v>0</v>
      </c>
      <c r="BG526" s="211">
        <f>IF(N526="zákl. přenesená",J526,0)</f>
        <v>0</v>
      </c>
      <c r="BH526" s="211">
        <f>IF(N526="sníž. přenesená",J526,0)</f>
        <v>0</v>
      </c>
      <c r="BI526" s="211">
        <f>IF(N526="nulová",J526,0)</f>
        <v>0</v>
      </c>
      <c r="BJ526" s="18" t="s">
        <v>84</v>
      </c>
      <c r="BK526" s="211">
        <f>ROUND(I526*H526,2)</f>
        <v>0</v>
      </c>
      <c r="BL526" s="18" t="s">
        <v>209</v>
      </c>
      <c r="BM526" s="210" t="s">
        <v>1069</v>
      </c>
    </row>
    <row r="527" spans="1:51" s="13" customFormat="1" ht="12">
      <c r="A527" s="13"/>
      <c r="B527" s="229"/>
      <c r="C527" s="230"/>
      <c r="D527" s="212" t="s">
        <v>377</v>
      </c>
      <c r="E527" s="231" t="s">
        <v>21</v>
      </c>
      <c r="F527" s="232" t="s">
        <v>1065</v>
      </c>
      <c r="G527" s="230"/>
      <c r="H527" s="233">
        <v>2</v>
      </c>
      <c r="I527" s="234"/>
      <c r="J527" s="230"/>
      <c r="K527" s="230"/>
      <c r="L527" s="235"/>
      <c r="M527" s="236"/>
      <c r="N527" s="237"/>
      <c r="O527" s="237"/>
      <c r="P527" s="237"/>
      <c r="Q527" s="237"/>
      <c r="R527" s="237"/>
      <c r="S527" s="237"/>
      <c r="T527" s="238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39" t="s">
        <v>377</v>
      </c>
      <c r="AU527" s="239" t="s">
        <v>86</v>
      </c>
      <c r="AV527" s="13" t="s">
        <v>86</v>
      </c>
      <c r="AW527" s="13" t="s">
        <v>37</v>
      </c>
      <c r="AX527" s="13" t="s">
        <v>84</v>
      </c>
      <c r="AY527" s="239" t="s">
        <v>143</v>
      </c>
    </row>
    <row r="528" spans="1:65" s="2" customFormat="1" ht="12">
      <c r="A528" s="39"/>
      <c r="B528" s="40"/>
      <c r="C528" s="199" t="s">
        <v>1070</v>
      </c>
      <c r="D528" s="199" t="s">
        <v>144</v>
      </c>
      <c r="E528" s="200" t="s">
        <v>1071</v>
      </c>
      <c r="F528" s="201" t="s">
        <v>1072</v>
      </c>
      <c r="G528" s="202" t="s">
        <v>388</v>
      </c>
      <c r="H528" s="203">
        <v>5.082</v>
      </c>
      <c r="I528" s="204"/>
      <c r="J528" s="205">
        <f>ROUND(I528*H528,2)</f>
        <v>0</v>
      </c>
      <c r="K528" s="201" t="s">
        <v>369</v>
      </c>
      <c r="L528" s="45"/>
      <c r="M528" s="206" t="s">
        <v>21</v>
      </c>
      <c r="N528" s="207" t="s">
        <v>47</v>
      </c>
      <c r="O528" s="85"/>
      <c r="P528" s="208">
        <f>O528*H528</f>
        <v>0</v>
      </c>
      <c r="Q528" s="208">
        <v>0.00025</v>
      </c>
      <c r="R528" s="208">
        <f>Q528*H528</f>
        <v>0.0012705</v>
      </c>
      <c r="S528" s="208">
        <v>0</v>
      </c>
      <c r="T528" s="209">
        <f>S528*H528</f>
        <v>0</v>
      </c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R528" s="210" t="s">
        <v>209</v>
      </c>
      <c r="AT528" s="210" t="s">
        <v>144</v>
      </c>
      <c r="AU528" s="210" t="s">
        <v>86</v>
      </c>
      <c r="AY528" s="18" t="s">
        <v>143</v>
      </c>
      <c r="BE528" s="211">
        <f>IF(N528="základní",J528,0)</f>
        <v>0</v>
      </c>
      <c r="BF528" s="211">
        <f>IF(N528="snížená",J528,0)</f>
        <v>0</v>
      </c>
      <c r="BG528" s="211">
        <f>IF(N528="zákl. přenesená",J528,0)</f>
        <v>0</v>
      </c>
      <c r="BH528" s="211">
        <f>IF(N528="sníž. přenesená",J528,0)</f>
        <v>0</v>
      </c>
      <c r="BI528" s="211">
        <f>IF(N528="nulová",J528,0)</f>
        <v>0</v>
      </c>
      <c r="BJ528" s="18" t="s">
        <v>84</v>
      </c>
      <c r="BK528" s="211">
        <f>ROUND(I528*H528,2)</f>
        <v>0</v>
      </c>
      <c r="BL528" s="18" t="s">
        <v>209</v>
      </c>
      <c r="BM528" s="210" t="s">
        <v>1073</v>
      </c>
    </row>
    <row r="529" spans="1:51" s="13" customFormat="1" ht="12">
      <c r="A529" s="13"/>
      <c r="B529" s="229"/>
      <c r="C529" s="230"/>
      <c r="D529" s="212" t="s">
        <v>377</v>
      </c>
      <c r="E529" s="231" t="s">
        <v>21</v>
      </c>
      <c r="F529" s="232" t="s">
        <v>1074</v>
      </c>
      <c r="G529" s="230"/>
      <c r="H529" s="233">
        <v>5.082</v>
      </c>
      <c r="I529" s="234"/>
      <c r="J529" s="230"/>
      <c r="K529" s="230"/>
      <c r="L529" s="235"/>
      <c r="M529" s="236"/>
      <c r="N529" s="237"/>
      <c r="O529" s="237"/>
      <c r="P529" s="237"/>
      <c r="Q529" s="237"/>
      <c r="R529" s="237"/>
      <c r="S529" s="237"/>
      <c r="T529" s="238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39" t="s">
        <v>377</v>
      </c>
      <c r="AU529" s="239" t="s">
        <v>86</v>
      </c>
      <c r="AV529" s="13" t="s">
        <v>86</v>
      </c>
      <c r="AW529" s="13" t="s">
        <v>37</v>
      </c>
      <c r="AX529" s="13" t="s">
        <v>84</v>
      </c>
      <c r="AY529" s="239" t="s">
        <v>143</v>
      </c>
    </row>
    <row r="530" spans="1:65" s="2" customFormat="1" ht="12">
      <c r="A530" s="39"/>
      <c r="B530" s="40"/>
      <c r="C530" s="199" t="s">
        <v>1075</v>
      </c>
      <c r="D530" s="199" t="s">
        <v>144</v>
      </c>
      <c r="E530" s="200" t="s">
        <v>1076</v>
      </c>
      <c r="F530" s="201" t="s">
        <v>1077</v>
      </c>
      <c r="G530" s="202" t="s">
        <v>388</v>
      </c>
      <c r="H530" s="203">
        <v>5.082</v>
      </c>
      <c r="I530" s="204"/>
      <c r="J530" s="205">
        <f>ROUND(I530*H530,2)</f>
        <v>0</v>
      </c>
      <c r="K530" s="201" t="s">
        <v>369</v>
      </c>
      <c r="L530" s="45"/>
      <c r="M530" s="206" t="s">
        <v>21</v>
      </c>
      <c r="N530" s="207" t="s">
        <v>47</v>
      </c>
      <c r="O530" s="85"/>
      <c r="P530" s="208">
        <f>O530*H530</f>
        <v>0</v>
      </c>
      <c r="Q530" s="208">
        <v>0</v>
      </c>
      <c r="R530" s="208">
        <f>Q530*H530</f>
        <v>0</v>
      </c>
      <c r="S530" s="208">
        <v>0</v>
      </c>
      <c r="T530" s="209">
        <f>S530*H530</f>
        <v>0</v>
      </c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R530" s="210" t="s">
        <v>209</v>
      </c>
      <c r="AT530" s="210" t="s">
        <v>144</v>
      </c>
      <c r="AU530" s="210" t="s">
        <v>86</v>
      </c>
      <c r="AY530" s="18" t="s">
        <v>143</v>
      </c>
      <c r="BE530" s="211">
        <f>IF(N530="základní",J530,0)</f>
        <v>0</v>
      </c>
      <c r="BF530" s="211">
        <f>IF(N530="snížená",J530,0)</f>
        <v>0</v>
      </c>
      <c r="BG530" s="211">
        <f>IF(N530="zákl. přenesená",J530,0)</f>
        <v>0</v>
      </c>
      <c r="BH530" s="211">
        <f>IF(N530="sníž. přenesená",J530,0)</f>
        <v>0</v>
      </c>
      <c r="BI530" s="211">
        <f>IF(N530="nulová",J530,0)</f>
        <v>0</v>
      </c>
      <c r="BJ530" s="18" t="s">
        <v>84</v>
      </c>
      <c r="BK530" s="211">
        <f>ROUND(I530*H530,2)</f>
        <v>0</v>
      </c>
      <c r="BL530" s="18" t="s">
        <v>209</v>
      </c>
      <c r="BM530" s="210" t="s">
        <v>1078</v>
      </c>
    </row>
    <row r="531" spans="1:51" s="13" customFormat="1" ht="12">
      <c r="A531" s="13"/>
      <c r="B531" s="229"/>
      <c r="C531" s="230"/>
      <c r="D531" s="212" t="s">
        <v>377</v>
      </c>
      <c r="E531" s="231" t="s">
        <v>21</v>
      </c>
      <c r="F531" s="232" t="s">
        <v>1079</v>
      </c>
      <c r="G531" s="230"/>
      <c r="H531" s="233">
        <v>5.082</v>
      </c>
      <c r="I531" s="234"/>
      <c r="J531" s="230"/>
      <c r="K531" s="230"/>
      <c r="L531" s="235"/>
      <c r="M531" s="236"/>
      <c r="N531" s="237"/>
      <c r="O531" s="237"/>
      <c r="P531" s="237"/>
      <c r="Q531" s="237"/>
      <c r="R531" s="237"/>
      <c r="S531" s="237"/>
      <c r="T531" s="238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39" t="s">
        <v>377</v>
      </c>
      <c r="AU531" s="239" t="s">
        <v>86</v>
      </c>
      <c r="AV531" s="13" t="s">
        <v>86</v>
      </c>
      <c r="AW531" s="13" t="s">
        <v>37</v>
      </c>
      <c r="AX531" s="13" t="s">
        <v>84</v>
      </c>
      <c r="AY531" s="239" t="s">
        <v>143</v>
      </c>
    </row>
    <row r="532" spans="1:65" s="2" customFormat="1" ht="12">
      <c r="A532" s="39"/>
      <c r="B532" s="40"/>
      <c r="C532" s="199" t="s">
        <v>1080</v>
      </c>
      <c r="D532" s="199" t="s">
        <v>144</v>
      </c>
      <c r="E532" s="200" t="s">
        <v>1081</v>
      </c>
      <c r="F532" s="201" t="s">
        <v>1082</v>
      </c>
      <c r="G532" s="202" t="s">
        <v>159</v>
      </c>
      <c r="H532" s="203">
        <v>18.92</v>
      </c>
      <c r="I532" s="204"/>
      <c r="J532" s="205">
        <f>ROUND(I532*H532,2)</f>
        <v>0</v>
      </c>
      <c r="K532" s="201" t="s">
        <v>369</v>
      </c>
      <c r="L532" s="45"/>
      <c r="M532" s="206" t="s">
        <v>21</v>
      </c>
      <c r="N532" s="207" t="s">
        <v>47</v>
      </c>
      <c r="O532" s="85"/>
      <c r="P532" s="208">
        <f>O532*H532</f>
        <v>0</v>
      </c>
      <c r="Q532" s="208">
        <v>0.00019</v>
      </c>
      <c r="R532" s="208">
        <f>Q532*H532</f>
        <v>0.0035948000000000004</v>
      </c>
      <c r="S532" s="208">
        <v>0</v>
      </c>
      <c r="T532" s="209">
        <f>S532*H532</f>
        <v>0</v>
      </c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R532" s="210" t="s">
        <v>209</v>
      </c>
      <c r="AT532" s="210" t="s">
        <v>144</v>
      </c>
      <c r="AU532" s="210" t="s">
        <v>86</v>
      </c>
      <c r="AY532" s="18" t="s">
        <v>143</v>
      </c>
      <c r="BE532" s="211">
        <f>IF(N532="základní",J532,0)</f>
        <v>0</v>
      </c>
      <c r="BF532" s="211">
        <f>IF(N532="snížená",J532,0)</f>
        <v>0</v>
      </c>
      <c r="BG532" s="211">
        <f>IF(N532="zákl. přenesená",J532,0)</f>
        <v>0</v>
      </c>
      <c r="BH532" s="211">
        <f>IF(N532="sníž. přenesená",J532,0)</f>
        <v>0</v>
      </c>
      <c r="BI532" s="211">
        <f>IF(N532="nulová",J532,0)</f>
        <v>0</v>
      </c>
      <c r="BJ532" s="18" t="s">
        <v>84</v>
      </c>
      <c r="BK532" s="211">
        <f>ROUND(I532*H532,2)</f>
        <v>0</v>
      </c>
      <c r="BL532" s="18" t="s">
        <v>209</v>
      </c>
      <c r="BM532" s="210" t="s">
        <v>1083</v>
      </c>
    </row>
    <row r="533" spans="1:51" s="13" customFormat="1" ht="12">
      <c r="A533" s="13"/>
      <c r="B533" s="229"/>
      <c r="C533" s="230"/>
      <c r="D533" s="212" t="s">
        <v>377</v>
      </c>
      <c r="E533" s="231" t="s">
        <v>21</v>
      </c>
      <c r="F533" s="232" t="s">
        <v>1084</v>
      </c>
      <c r="G533" s="230"/>
      <c r="H533" s="233">
        <v>18.92</v>
      </c>
      <c r="I533" s="234"/>
      <c r="J533" s="230"/>
      <c r="K533" s="230"/>
      <c r="L533" s="235"/>
      <c r="M533" s="236"/>
      <c r="N533" s="237"/>
      <c r="O533" s="237"/>
      <c r="P533" s="237"/>
      <c r="Q533" s="237"/>
      <c r="R533" s="237"/>
      <c r="S533" s="237"/>
      <c r="T533" s="238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39" t="s">
        <v>377</v>
      </c>
      <c r="AU533" s="239" t="s">
        <v>86</v>
      </c>
      <c r="AV533" s="13" t="s">
        <v>86</v>
      </c>
      <c r="AW533" s="13" t="s">
        <v>37</v>
      </c>
      <c r="AX533" s="13" t="s">
        <v>84</v>
      </c>
      <c r="AY533" s="239" t="s">
        <v>143</v>
      </c>
    </row>
    <row r="534" spans="1:65" s="2" customFormat="1" ht="12">
      <c r="A534" s="39"/>
      <c r="B534" s="40"/>
      <c r="C534" s="199" t="s">
        <v>1085</v>
      </c>
      <c r="D534" s="199" t="s">
        <v>144</v>
      </c>
      <c r="E534" s="200" t="s">
        <v>1086</v>
      </c>
      <c r="F534" s="201" t="s">
        <v>1087</v>
      </c>
      <c r="G534" s="202" t="s">
        <v>400</v>
      </c>
      <c r="H534" s="203">
        <v>2</v>
      </c>
      <c r="I534" s="204"/>
      <c r="J534" s="205">
        <f>ROUND(I534*H534,2)</f>
        <v>0</v>
      </c>
      <c r="K534" s="201" t="s">
        <v>369</v>
      </c>
      <c r="L534" s="45"/>
      <c r="M534" s="206" t="s">
        <v>21</v>
      </c>
      <c r="N534" s="207" t="s">
        <v>47</v>
      </c>
      <c r="O534" s="85"/>
      <c r="P534" s="208">
        <f>O534*H534</f>
        <v>0</v>
      </c>
      <c r="Q534" s="208">
        <v>0</v>
      </c>
      <c r="R534" s="208">
        <f>Q534*H534</f>
        <v>0</v>
      </c>
      <c r="S534" s="208">
        <v>0.024</v>
      </c>
      <c r="T534" s="209">
        <f>S534*H534</f>
        <v>0.048</v>
      </c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R534" s="210" t="s">
        <v>209</v>
      </c>
      <c r="AT534" s="210" t="s">
        <v>144</v>
      </c>
      <c r="AU534" s="210" t="s">
        <v>86</v>
      </c>
      <c r="AY534" s="18" t="s">
        <v>143</v>
      </c>
      <c r="BE534" s="211">
        <f>IF(N534="základní",J534,0)</f>
        <v>0</v>
      </c>
      <c r="BF534" s="211">
        <f>IF(N534="snížená",J534,0)</f>
        <v>0</v>
      </c>
      <c r="BG534" s="211">
        <f>IF(N534="zákl. přenesená",J534,0)</f>
        <v>0</v>
      </c>
      <c r="BH534" s="211">
        <f>IF(N534="sníž. přenesená",J534,0)</f>
        <v>0</v>
      </c>
      <c r="BI534" s="211">
        <f>IF(N534="nulová",J534,0)</f>
        <v>0</v>
      </c>
      <c r="BJ534" s="18" t="s">
        <v>84</v>
      </c>
      <c r="BK534" s="211">
        <f>ROUND(I534*H534,2)</f>
        <v>0</v>
      </c>
      <c r="BL534" s="18" t="s">
        <v>209</v>
      </c>
      <c r="BM534" s="210" t="s">
        <v>1088</v>
      </c>
    </row>
    <row r="535" spans="1:51" s="13" customFormat="1" ht="12">
      <c r="A535" s="13"/>
      <c r="B535" s="229"/>
      <c r="C535" s="230"/>
      <c r="D535" s="212" t="s">
        <v>377</v>
      </c>
      <c r="E535" s="231" t="s">
        <v>21</v>
      </c>
      <c r="F535" s="232" t="s">
        <v>1025</v>
      </c>
      <c r="G535" s="230"/>
      <c r="H535" s="233">
        <v>2</v>
      </c>
      <c r="I535" s="234"/>
      <c r="J535" s="230"/>
      <c r="K535" s="230"/>
      <c r="L535" s="235"/>
      <c r="M535" s="236"/>
      <c r="N535" s="237"/>
      <c r="O535" s="237"/>
      <c r="P535" s="237"/>
      <c r="Q535" s="237"/>
      <c r="R535" s="237"/>
      <c r="S535" s="237"/>
      <c r="T535" s="238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39" t="s">
        <v>377</v>
      </c>
      <c r="AU535" s="239" t="s">
        <v>86</v>
      </c>
      <c r="AV535" s="13" t="s">
        <v>86</v>
      </c>
      <c r="AW535" s="13" t="s">
        <v>37</v>
      </c>
      <c r="AX535" s="13" t="s">
        <v>84</v>
      </c>
      <c r="AY535" s="239" t="s">
        <v>143</v>
      </c>
    </row>
    <row r="536" spans="1:65" s="2" customFormat="1" ht="21.75" customHeight="1">
      <c r="A536" s="39"/>
      <c r="B536" s="40"/>
      <c r="C536" s="199" t="s">
        <v>1089</v>
      </c>
      <c r="D536" s="199" t="s">
        <v>144</v>
      </c>
      <c r="E536" s="200" t="s">
        <v>1090</v>
      </c>
      <c r="F536" s="201" t="s">
        <v>1091</v>
      </c>
      <c r="G536" s="202" t="s">
        <v>400</v>
      </c>
      <c r="H536" s="203">
        <v>2</v>
      </c>
      <c r="I536" s="204"/>
      <c r="J536" s="205">
        <f>ROUND(I536*H536,2)</f>
        <v>0</v>
      </c>
      <c r="K536" s="201" t="s">
        <v>369</v>
      </c>
      <c r="L536" s="45"/>
      <c r="M536" s="206" t="s">
        <v>21</v>
      </c>
      <c r="N536" s="207" t="s">
        <v>47</v>
      </c>
      <c r="O536" s="85"/>
      <c r="P536" s="208">
        <f>O536*H536</f>
        <v>0</v>
      </c>
      <c r="Q536" s="208">
        <v>0</v>
      </c>
      <c r="R536" s="208">
        <f>Q536*H536</f>
        <v>0</v>
      </c>
      <c r="S536" s="208">
        <v>0.131</v>
      </c>
      <c r="T536" s="209">
        <f>S536*H536</f>
        <v>0.262</v>
      </c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R536" s="210" t="s">
        <v>209</v>
      </c>
      <c r="AT536" s="210" t="s">
        <v>144</v>
      </c>
      <c r="AU536" s="210" t="s">
        <v>86</v>
      </c>
      <c r="AY536" s="18" t="s">
        <v>143</v>
      </c>
      <c r="BE536" s="211">
        <f>IF(N536="základní",J536,0)</f>
        <v>0</v>
      </c>
      <c r="BF536" s="211">
        <f>IF(N536="snížená",J536,0)</f>
        <v>0</v>
      </c>
      <c r="BG536" s="211">
        <f>IF(N536="zákl. přenesená",J536,0)</f>
        <v>0</v>
      </c>
      <c r="BH536" s="211">
        <f>IF(N536="sníž. přenesená",J536,0)</f>
        <v>0</v>
      </c>
      <c r="BI536" s="211">
        <f>IF(N536="nulová",J536,0)</f>
        <v>0</v>
      </c>
      <c r="BJ536" s="18" t="s">
        <v>84</v>
      </c>
      <c r="BK536" s="211">
        <f>ROUND(I536*H536,2)</f>
        <v>0</v>
      </c>
      <c r="BL536" s="18" t="s">
        <v>209</v>
      </c>
      <c r="BM536" s="210" t="s">
        <v>1092</v>
      </c>
    </row>
    <row r="537" spans="1:51" s="13" customFormat="1" ht="12">
      <c r="A537" s="13"/>
      <c r="B537" s="229"/>
      <c r="C537" s="230"/>
      <c r="D537" s="212" t="s">
        <v>377</v>
      </c>
      <c r="E537" s="231" t="s">
        <v>21</v>
      </c>
      <c r="F537" s="232" t="s">
        <v>1025</v>
      </c>
      <c r="G537" s="230"/>
      <c r="H537" s="233">
        <v>2</v>
      </c>
      <c r="I537" s="234"/>
      <c r="J537" s="230"/>
      <c r="K537" s="230"/>
      <c r="L537" s="235"/>
      <c r="M537" s="236"/>
      <c r="N537" s="237"/>
      <c r="O537" s="237"/>
      <c r="P537" s="237"/>
      <c r="Q537" s="237"/>
      <c r="R537" s="237"/>
      <c r="S537" s="237"/>
      <c r="T537" s="238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39" t="s">
        <v>377</v>
      </c>
      <c r="AU537" s="239" t="s">
        <v>86</v>
      </c>
      <c r="AV537" s="13" t="s">
        <v>86</v>
      </c>
      <c r="AW537" s="13" t="s">
        <v>37</v>
      </c>
      <c r="AX537" s="13" t="s">
        <v>84</v>
      </c>
      <c r="AY537" s="239" t="s">
        <v>143</v>
      </c>
    </row>
    <row r="538" spans="1:65" s="2" customFormat="1" ht="16.5" customHeight="1">
      <c r="A538" s="39"/>
      <c r="B538" s="40"/>
      <c r="C538" s="199" t="s">
        <v>1093</v>
      </c>
      <c r="D538" s="199" t="s">
        <v>144</v>
      </c>
      <c r="E538" s="200" t="s">
        <v>1094</v>
      </c>
      <c r="F538" s="201" t="s">
        <v>1095</v>
      </c>
      <c r="G538" s="202" t="s">
        <v>400</v>
      </c>
      <c r="H538" s="203">
        <v>2</v>
      </c>
      <c r="I538" s="204"/>
      <c r="J538" s="205">
        <f>ROUND(I538*H538,2)</f>
        <v>0</v>
      </c>
      <c r="K538" s="201" t="s">
        <v>369</v>
      </c>
      <c r="L538" s="45"/>
      <c r="M538" s="206" t="s">
        <v>21</v>
      </c>
      <c r="N538" s="207" t="s">
        <v>47</v>
      </c>
      <c r="O538" s="85"/>
      <c r="P538" s="208">
        <f>O538*H538</f>
        <v>0</v>
      </c>
      <c r="Q538" s="208">
        <v>0</v>
      </c>
      <c r="R538" s="208">
        <f>Q538*H538</f>
        <v>0</v>
      </c>
      <c r="S538" s="208">
        <v>0.1104</v>
      </c>
      <c r="T538" s="209">
        <f>S538*H538</f>
        <v>0.2208</v>
      </c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R538" s="210" t="s">
        <v>209</v>
      </c>
      <c r="AT538" s="210" t="s">
        <v>144</v>
      </c>
      <c r="AU538" s="210" t="s">
        <v>86</v>
      </c>
      <c r="AY538" s="18" t="s">
        <v>143</v>
      </c>
      <c r="BE538" s="211">
        <f>IF(N538="základní",J538,0)</f>
        <v>0</v>
      </c>
      <c r="BF538" s="211">
        <f>IF(N538="snížená",J538,0)</f>
        <v>0</v>
      </c>
      <c r="BG538" s="211">
        <f>IF(N538="zákl. přenesená",J538,0)</f>
        <v>0</v>
      </c>
      <c r="BH538" s="211">
        <f>IF(N538="sníž. přenesená",J538,0)</f>
        <v>0</v>
      </c>
      <c r="BI538" s="211">
        <f>IF(N538="nulová",J538,0)</f>
        <v>0</v>
      </c>
      <c r="BJ538" s="18" t="s">
        <v>84</v>
      </c>
      <c r="BK538" s="211">
        <f>ROUND(I538*H538,2)</f>
        <v>0</v>
      </c>
      <c r="BL538" s="18" t="s">
        <v>209</v>
      </c>
      <c r="BM538" s="210" t="s">
        <v>1096</v>
      </c>
    </row>
    <row r="539" spans="1:51" s="13" customFormat="1" ht="12">
      <c r="A539" s="13"/>
      <c r="B539" s="229"/>
      <c r="C539" s="230"/>
      <c r="D539" s="212" t="s">
        <v>377</v>
      </c>
      <c r="E539" s="231" t="s">
        <v>21</v>
      </c>
      <c r="F539" s="232" t="s">
        <v>1025</v>
      </c>
      <c r="G539" s="230"/>
      <c r="H539" s="233">
        <v>2</v>
      </c>
      <c r="I539" s="234"/>
      <c r="J539" s="230"/>
      <c r="K539" s="230"/>
      <c r="L539" s="235"/>
      <c r="M539" s="236"/>
      <c r="N539" s="237"/>
      <c r="O539" s="237"/>
      <c r="P539" s="237"/>
      <c r="Q539" s="237"/>
      <c r="R539" s="237"/>
      <c r="S539" s="237"/>
      <c r="T539" s="238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39" t="s">
        <v>377</v>
      </c>
      <c r="AU539" s="239" t="s">
        <v>86</v>
      </c>
      <c r="AV539" s="13" t="s">
        <v>86</v>
      </c>
      <c r="AW539" s="13" t="s">
        <v>37</v>
      </c>
      <c r="AX539" s="13" t="s">
        <v>84</v>
      </c>
      <c r="AY539" s="239" t="s">
        <v>143</v>
      </c>
    </row>
    <row r="540" spans="1:65" s="2" customFormat="1" ht="12">
      <c r="A540" s="39"/>
      <c r="B540" s="40"/>
      <c r="C540" s="199" t="s">
        <v>1097</v>
      </c>
      <c r="D540" s="199" t="s">
        <v>144</v>
      </c>
      <c r="E540" s="200" t="s">
        <v>1098</v>
      </c>
      <c r="F540" s="201" t="s">
        <v>1099</v>
      </c>
      <c r="G540" s="202" t="s">
        <v>368</v>
      </c>
      <c r="H540" s="203">
        <v>0.605</v>
      </c>
      <c r="I540" s="204"/>
      <c r="J540" s="205">
        <f>ROUND(I540*H540,2)</f>
        <v>0</v>
      </c>
      <c r="K540" s="201" t="s">
        <v>369</v>
      </c>
      <c r="L540" s="45"/>
      <c r="M540" s="206" t="s">
        <v>21</v>
      </c>
      <c r="N540" s="207" t="s">
        <v>47</v>
      </c>
      <c r="O540" s="85"/>
      <c r="P540" s="208">
        <f>O540*H540</f>
        <v>0</v>
      </c>
      <c r="Q540" s="208">
        <v>0</v>
      </c>
      <c r="R540" s="208">
        <f>Q540*H540</f>
        <v>0</v>
      </c>
      <c r="S540" s="208">
        <v>0</v>
      </c>
      <c r="T540" s="209">
        <f>S540*H540</f>
        <v>0</v>
      </c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R540" s="210" t="s">
        <v>209</v>
      </c>
      <c r="AT540" s="210" t="s">
        <v>144</v>
      </c>
      <c r="AU540" s="210" t="s">
        <v>86</v>
      </c>
      <c r="AY540" s="18" t="s">
        <v>143</v>
      </c>
      <c r="BE540" s="211">
        <f>IF(N540="základní",J540,0)</f>
        <v>0</v>
      </c>
      <c r="BF540" s="211">
        <f>IF(N540="snížená",J540,0)</f>
        <v>0</v>
      </c>
      <c r="BG540" s="211">
        <f>IF(N540="zákl. přenesená",J540,0)</f>
        <v>0</v>
      </c>
      <c r="BH540" s="211">
        <f>IF(N540="sníž. přenesená",J540,0)</f>
        <v>0</v>
      </c>
      <c r="BI540" s="211">
        <f>IF(N540="nulová",J540,0)</f>
        <v>0</v>
      </c>
      <c r="BJ540" s="18" t="s">
        <v>84</v>
      </c>
      <c r="BK540" s="211">
        <f>ROUND(I540*H540,2)</f>
        <v>0</v>
      </c>
      <c r="BL540" s="18" t="s">
        <v>209</v>
      </c>
      <c r="BM540" s="210" t="s">
        <v>1100</v>
      </c>
    </row>
    <row r="541" spans="1:63" s="12" customFormat="1" ht="22.8" customHeight="1">
      <c r="A541" s="12"/>
      <c r="B541" s="185"/>
      <c r="C541" s="186"/>
      <c r="D541" s="187" t="s">
        <v>75</v>
      </c>
      <c r="E541" s="217" t="s">
        <v>1101</v>
      </c>
      <c r="F541" s="217" t="s">
        <v>1102</v>
      </c>
      <c r="G541" s="186"/>
      <c r="H541" s="186"/>
      <c r="I541" s="189"/>
      <c r="J541" s="218">
        <f>BK541</f>
        <v>0</v>
      </c>
      <c r="K541" s="186"/>
      <c r="L541" s="191"/>
      <c r="M541" s="192"/>
      <c r="N541" s="193"/>
      <c r="O541" s="193"/>
      <c r="P541" s="194">
        <f>SUM(P542:P567)</f>
        <v>0</v>
      </c>
      <c r="Q541" s="193"/>
      <c r="R541" s="194">
        <f>SUM(R542:R567)</f>
        <v>3.34117595</v>
      </c>
      <c r="S541" s="193"/>
      <c r="T541" s="195">
        <f>SUM(T542:T567)</f>
        <v>0</v>
      </c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R541" s="196" t="s">
        <v>86</v>
      </c>
      <c r="AT541" s="197" t="s">
        <v>75</v>
      </c>
      <c r="AU541" s="197" t="s">
        <v>84</v>
      </c>
      <c r="AY541" s="196" t="s">
        <v>143</v>
      </c>
      <c r="BK541" s="198">
        <f>SUM(BK542:BK567)</f>
        <v>0</v>
      </c>
    </row>
    <row r="542" spans="1:65" s="2" customFormat="1" ht="16.5" customHeight="1">
      <c r="A542" s="39"/>
      <c r="B542" s="40"/>
      <c r="C542" s="199" t="s">
        <v>1103</v>
      </c>
      <c r="D542" s="199" t="s">
        <v>144</v>
      </c>
      <c r="E542" s="200" t="s">
        <v>1104</v>
      </c>
      <c r="F542" s="201" t="s">
        <v>1105</v>
      </c>
      <c r="G542" s="202" t="s">
        <v>388</v>
      </c>
      <c r="H542" s="203">
        <v>61.49</v>
      </c>
      <c r="I542" s="204"/>
      <c r="J542" s="205">
        <f>ROUND(I542*H542,2)</f>
        <v>0</v>
      </c>
      <c r="K542" s="201" t="s">
        <v>369</v>
      </c>
      <c r="L542" s="45"/>
      <c r="M542" s="206" t="s">
        <v>21</v>
      </c>
      <c r="N542" s="207" t="s">
        <v>47</v>
      </c>
      <c r="O542" s="85"/>
      <c r="P542" s="208">
        <f>O542*H542</f>
        <v>0</v>
      </c>
      <c r="Q542" s="208">
        <v>0</v>
      </c>
      <c r="R542" s="208">
        <f>Q542*H542</f>
        <v>0</v>
      </c>
      <c r="S542" s="208">
        <v>0</v>
      </c>
      <c r="T542" s="209">
        <f>S542*H542</f>
        <v>0</v>
      </c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R542" s="210" t="s">
        <v>209</v>
      </c>
      <c r="AT542" s="210" t="s">
        <v>144</v>
      </c>
      <c r="AU542" s="210" t="s">
        <v>86</v>
      </c>
      <c r="AY542" s="18" t="s">
        <v>143</v>
      </c>
      <c r="BE542" s="211">
        <f>IF(N542="základní",J542,0)</f>
        <v>0</v>
      </c>
      <c r="BF542" s="211">
        <f>IF(N542="snížená",J542,0)</f>
        <v>0</v>
      </c>
      <c r="BG542" s="211">
        <f>IF(N542="zákl. přenesená",J542,0)</f>
        <v>0</v>
      </c>
      <c r="BH542" s="211">
        <f>IF(N542="sníž. přenesená",J542,0)</f>
        <v>0</v>
      </c>
      <c r="BI542" s="211">
        <f>IF(N542="nulová",J542,0)</f>
        <v>0</v>
      </c>
      <c r="BJ542" s="18" t="s">
        <v>84</v>
      </c>
      <c r="BK542" s="211">
        <f>ROUND(I542*H542,2)</f>
        <v>0</v>
      </c>
      <c r="BL542" s="18" t="s">
        <v>209</v>
      </c>
      <c r="BM542" s="210" t="s">
        <v>1106</v>
      </c>
    </row>
    <row r="543" spans="1:51" s="13" customFormat="1" ht="12">
      <c r="A543" s="13"/>
      <c r="B543" s="229"/>
      <c r="C543" s="230"/>
      <c r="D543" s="212" t="s">
        <v>377</v>
      </c>
      <c r="E543" s="231" t="s">
        <v>21</v>
      </c>
      <c r="F543" s="232" t="s">
        <v>440</v>
      </c>
      <c r="G543" s="230"/>
      <c r="H543" s="233">
        <v>35.23</v>
      </c>
      <c r="I543" s="234"/>
      <c r="J543" s="230"/>
      <c r="K543" s="230"/>
      <c r="L543" s="235"/>
      <c r="M543" s="236"/>
      <c r="N543" s="237"/>
      <c r="O543" s="237"/>
      <c r="P543" s="237"/>
      <c r="Q543" s="237"/>
      <c r="R543" s="237"/>
      <c r="S543" s="237"/>
      <c r="T543" s="238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39" t="s">
        <v>377</v>
      </c>
      <c r="AU543" s="239" t="s">
        <v>86</v>
      </c>
      <c r="AV543" s="13" t="s">
        <v>86</v>
      </c>
      <c r="AW543" s="13" t="s">
        <v>37</v>
      </c>
      <c r="AX543" s="13" t="s">
        <v>76</v>
      </c>
      <c r="AY543" s="239" t="s">
        <v>143</v>
      </c>
    </row>
    <row r="544" spans="1:51" s="13" customFormat="1" ht="12">
      <c r="A544" s="13"/>
      <c r="B544" s="229"/>
      <c r="C544" s="230"/>
      <c r="D544" s="212" t="s">
        <v>377</v>
      </c>
      <c r="E544" s="231" t="s">
        <v>21</v>
      </c>
      <c r="F544" s="232" t="s">
        <v>1107</v>
      </c>
      <c r="G544" s="230"/>
      <c r="H544" s="233">
        <v>26.26</v>
      </c>
      <c r="I544" s="234"/>
      <c r="J544" s="230"/>
      <c r="K544" s="230"/>
      <c r="L544" s="235"/>
      <c r="M544" s="236"/>
      <c r="N544" s="237"/>
      <c r="O544" s="237"/>
      <c r="P544" s="237"/>
      <c r="Q544" s="237"/>
      <c r="R544" s="237"/>
      <c r="S544" s="237"/>
      <c r="T544" s="238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39" t="s">
        <v>377</v>
      </c>
      <c r="AU544" s="239" t="s">
        <v>86</v>
      </c>
      <c r="AV544" s="13" t="s">
        <v>86</v>
      </c>
      <c r="AW544" s="13" t="s">
        <v>37</v>
      </c>
      <c r="AX544" s="13" t="s">
        <v>76</v>
      </c>
      <c r="AY544" s="239" t="s">
        <v>143</v>
      </c>
    </row>
    <row r="545" spans="1:51" s="14" customFormat="1" ht="12">
      <c r="A545" s="14"/>
      <c r="B545" s="240"/>
      <c r="C545" s="241"/>
      <c r="D545" s="212" t="s">
        <v>377</v>
      </c>
      <c r="E545" s="242" t="s">
        <v>21</v>
      </c>
      <c r="F545" s="243" t="s">
        <v>379</v>
      </c>
      <c r="G545" s="241"/>
      <c r="H545" s="244">
        <v>61.49</v>
      </c>
      <c r="I545" s="245"/>
      <c r="J545" s="241"/>
      <c r="K545" s="241"/>
      <c r="L545" s="246"/>
      <c r="M545" s="247"/>
      <c r="N545" s="248"/>
      <c r="O545" s="248"/>
      <c r="P545" s="248"/>
      <c r="Q545" s="248"/>
      <c r="R545" s="248"/>
      <c r="S545" s="248"/>
      <c r="T545" s="249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50" t="s">
        <v>377</v>
      </c>
      <c r="AU545" s="250" t="s">
        <v>86</v>
      </c>
      <c r="AV545" s="14" t="s">
        <v>149</v>
      </c>
      <c r="AW545" s="14" t="s">
        <v>37</v>
      </c>
      <c r="AX545" s="14" t="s">
        <v>84</v>
      </c>
      <c r="AY545" s="250" t="s">
        <v>143</v>
      </c>
    </row>
    <row r="546" spans="1:65" s="2" customFormat="1" ht="16.5" customHeight="1">
      <c r="A546" s="39"/>
      <c r="B546" s="40"/>
      <c r="C546" s="199" t="s">
        <v>1108</v>
      </c>
      <c r="D546" s="199" t="s">
        <v>144</v>
      </c>
      <c r="E546" s="200" t="s">
        <v>1109</v>
      </c>
      <c r="F546" s="201" t="s">
        <v>1110</v>
      </c>
      <c r="G546" s="202" t="s">
        <v>388</v>
      </c>
      <c r="H546" s="203">
        <v>61.49</v>
      </c>
      <c r="I546" s="204"/>
      <c r="J546" s="205">
        <f>ROUND(I546*H546,2)</f>
        <v>0</v>
      </c>
      <c r="K546" s="201" t="s">
        <v>369</v>
      </c>
      <c r="L546" s="45"/>
      <c r="M546" s="206" t="s">
        <v>21</v>
      </c>
      <c r="N546" s="207" t="s">
        <v>47</v>
      </c>
      <c r="O546" s="85"/>
      <c r="P546" s="208">
        <f>O546*H546</f>
        <v>0</v>
      </c>
      <c r="Q546" s="208">
        <v>0.0003</v>
      </c>
      <c r="R546" s="208">
        <f>Q546*H546</f>
        <v>0.018446999999999998</v>
      </c>
      <c r="S546" s="208">
        <v>0</v>
      </c>
      <c r="T546" s="209">
        <f>S546*H546</f>
        <v>0</v>
      </c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R546" s="210" t="s">
        <v>209</v>
      </c>
      <c r="AT546" s="210" t="s">
        <v>144</v>
      </c>
      <c r="AU546" s="210" t="s">
        <v>86</v>
      </c>
      <c r="AY546" s="18" t="s">
        <v>143</v>
      </c>
      <c r="BE546" s="211">
        <f>IF(N546="základní",J546,0)</f>
        <v>0</v>
      </c>
      <c r="BF546" s="211">
        <f>IF(N546="snížená",J546,0)</f>
        <v>0</v>
      </c>
      <c r="BG546" s="211">
        <f>IF(N546="zákl. přenesená",J546,0)</f>
        <v>0</v>
      </c>
      <c r="BH546" s="211">
        <f>IF(N546="sníž. přenesená",J546,0)</f>
        <v>0</v>
      </c>
      <c r="BI546" s="211">
        <f>IF(N546="nulová",J546,0)</f>
        <v>0</v>
      </c>
      <c r="BJ546" s="18" t="s">
        <v>84</v>
      </c>
      <c r="BK546" s="211">
        <f>ROUND(I546*H546,2)</f>
        <v>0</v>
      </c>
      <c r="BL546" s="18" t="s">
        <v>209</v>
      </c>
      <c r="BM546" s="210" t="s">
        <v>1111</v>
      </c>
    </row>
    <row r="547" spans="1:65" s="2" customFormat="1" ht="12">
      <c r="A547" s="39"/>
      <c r="B547" s="40"/>
      <c r="C547" s="199" t="s">
        <v>1112</v>
      </c>
      <c r="D547" s="199" t="s">
        <v>144</v>
      </c>
      <c r="E547" s="200" t="s">
        <v>1113</v>
      </c>
      <c r="F547" s="201" t="s">
        <v>1114</v>
      </c>
      <c r="G547" s="202" t="s">
        <v>388</v>
      </c>
      <c r="H547" s="203">
        <v>61.49</v>
      </c>
      <c r="I547" s="204"/>
      <c r="J547" s="205">
        <f>ROUND(I547*H547,2)</f>
        <v>0</v>
      </c>
      <c r="K547" s="201" t="s">
        <v>369</v>
      </c>
      <c r="L547" s="45"/>
      <c r="M547" s="206" t="s">
        <v>21</v>
      </c>
      <c r="N547" s="207" t="s">
        <v>47</v>
      </c>
      <c r="O547" s="85"/>
      <c r="P547" s="208">
        <f>O547*H547</f>
        <v>0</v>
      </c>
      <c r="Q547" s="208">
        <v>0.015</v>
      </c>
      <c r="R547" s="208">
        <f>Q547*H547</f>
        <v>0.92235</v>
      </c>
      <c r="S547" s="208">
        <v>0</v>
      </c>
      <c r="T547" s="209">
        <f>S547*H547</f>
        <v>0</v>
      </c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R547" s="210" t="s">
        <v>209</v>
      </c>
      <c r="AT547" s="210" t="s">
        <v>144</v>
      </c>
      <c r="AU547" s="210" t="s">
        <v>86</v>
      </c>
      <c r="AY547" s="18" t="s">
        <v>143</v>
      </c>
      <c r="BE547" s="211">
        <f>IF(N547="základní",J547,0)</f>
        <v>0</v>
      </c>
      <c r="BF547" s="211">
        <f>IF(N547="snížená",J547,0)</f>
        <v>0</v>
      </c>
      <c r="BG547" s="211">
        <f>IF(N547="zákl. přenesená",J547,0)</f>
        <v>0</v>
      </c>
      <c r="BH547" s="211">
        <f>IF(N547="sníž. přenesená",J547,0)</f>
        <v>0</v>
      </c>
      <c r="BI547" s="211">
        <f>IF(N547="nulová",J547,0)</f>
        <v>0</v>
      </c>
      <c r="BJ547" s="18" t="s">
        <v>84</v>
      </c>
      <c r="BK547" s="211">
        <f>ROUND(I547*H547,2)</f>
        <v>0</v>
      </c>
      <c r="BL547" s="18" t="s">
        <v>209</v>
      </c>
      <c r="BM547" s="210" t="s">
        <v>1115</v>
      </c>
    </row>
    <row r="548" spans="1:65" s="2" customFormat="1" ht="21.75" customHeight="1">
      <c r="A548" s="39"/>
      <c r="B548" s="40"/>
      <c r="C548" s="199" t="s">
        <v>1116</v>
      </c>
      <c r="D548" s="199" t="s">
        <v>144</v>
      </c>
      <c r="E548" s="200" t="s">
        <v>1117</v>
      </c>
      <c r="F548" s="201" t="s">
        <v>1118</v>
      </c>
      <c r="G548" s="202" t="s">
        <v>159</v>
      </c>
      <c r="H548" s="203">
        <v>1.65</v>
      </c>
      <c r="I548" s="204"/>
      <c r="J548" s="205">
        <f>ROUND(I548*H548,2)</f>
        <v>0</v>
      </c>
      <c r="K548" s="201" t="s">
        <v>369</v>
      </c>
      <c r="L548" s="45"/>
      <c r="M548" s="206" t="s">
        <v>21</v>
      </c>
      <c r="N548" s="207" t="s">
        <v>47</v>
      </c>
      <c r="O548" s="85"/>
      <c r="P548" s="208">
        <f>O548*H548</f>
        <v>0</v>
      </c>
      <c r="Q548" s="208">
        <v>0.00034</v>
      </c>
      <c r="R548" s="208">
        <f>Q548*H548</f>
        <v>0.000561</v>
      </c>
      <c r="S548" s="208">
        <v>0</v>
      </c>
      <c r="T548" s="209">
        <f>S548*H548</f>
        <v>0</v>
      </c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R548" s="210" t="s">
        <v>209</v>
      </c>
      <c r="AT548" s="210" t="s">
        <v>144</v>
      </c>
      <c r="AU548" s="210" t="s">
        <v>86</v>
      </c>
      <c r="AY548" s="18" t="s">
        <v>143</v>
      </c>
      <c r="BE548" s="211">
        <f>IF(N548="základní",J548,0)</f>
        <v>0</v>
      </c>
      <c r="BF548" s="211">
        <f>IF(N548="snížená",J548,0)</f>
        <v>0</v>
      </c>
      <c r="BG548" s="211">
        <f>IF(N548="zákl. přenesená",J548,0)</f>
        <v>0</v>
      </c>
      <c r="BH548" s="211">
        <f>IF(N548="sníž. přenesená",J548,0)</f>
        <v>0</v>
      </c>
      <c r="BI548" s="211">
        <f>IF(N548="nulová",J548,0)</f>
        <v>0</v>
      </c>
      <c r="BJ548" s="18" t="s">
        <v>84</v>
      </c>
      <c r="BK548" s="211">
        <f>ROUND(I548*H548,2)</f>
        <v>0</v>
      </c>
      <c r="BL548" s="18" t="s">
        <v>209</v>
      </c>
      <c r="BM548" s="210" t="s">
        <v>1119</v>
      </c>
    </row>
    <row r="549" spans="1:65" s="2" customFormat="1" ht="16.5" customHeight="1">
      <c r="A549" s="39"/>
      <c r="B549" s="40"/>
      <c r="C549" s="219" t="s">
        <v>1120</v>
      </c>
      <c r="D549" s="219" t="s">
        <v>372</v>
      </c>
      <c r="E549" s="220" t="s">
        <v>1121</v>
      </c>
      <c r="F549" s="221" t="s">
        <v>1122</v>
      </c>
      <c r="G549" s="222" t="s">
        <v>159</v>
      </c>
      <c r="H549" s="223">
        <v>1.815</v>
      </c>
      <c r="I549" s="224"/>
      <c r="J549" s="225">
        <f>ROUND(I549*H549,2)</f>
        <v>0</v>
      </c>
      <c r="K549" s="221" t="s">
        <v>369</v>
      </c>
      <c r="L549" s="226"/>
      <c r="M549" s="227" t="s">
        <v>21</v>
      </c>
      <c r="N549" s="228" t="s">
        <v>47</v>
      </c>
      <c r="O549" s="85"/>
      <c r="P549" s="208">
        <f>O549*H549</f>
        <v>0</v>
      </c>
      <c r="Q549" s="208">
        <v>1E-05</v>
      </c>
      <c r="R549" s="208">
        <f>Q549*H549</f>
        <v>1.815E-05</v>
      </c>
      <c r="S549" s="208">
        <v>0</v>
      </c>
      <c r="T549" s="209">
        <f>S549*H549</f>
        <v>0</v>
      </c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R549" s="210" t="s">
        <v>277</v>
      </c>
      <c r="AT549" s="210" t="s">
        <v>372</v>
      </c>
      <c r="AU549" s="210" t="s">
        <v>86</v>
      </c>
      <c r="AY549" s="18" t="s">
        <v>143</v>
      </c>
      <c r="BE549" s="211">
        <f>IF(N549="základní",J549,0)</f>
        <v>0</v>
      </c>
      <c r="BF549" s="211">
        <f>IF(N549="snížená",J549,0)</f>
        <v>0</v>
      </c>
      <c r="BG549" s="211">
        <f>IF(N549="zákl. přenesená",J549,0)</f>
        <v>0</v>
      </c>
      <c r="BH549" s="211">
        <f>IF(N549="sníž. přenesená",J549,0)</f>
        <v>0</v>
      </c>
      <c r="BI549" s="211">
        <f>IF(N549="nulová",J549,0)</f>
        <v>0</v>
      </c>
      <c r="BJ549" s="18" t="s">
        <v>84</v>
      </c>
      <c r="BK549" s="211">
        <f>ROUND(I549*H549,2)</f>
        <v>0</v>
      </c>
      <c r="BL549" s="18" t="s">
        <v>209</v>
      </c>
      <c r="BM549" s="210" t="s">
        <v>1123</v>
      </c>
    </row>
    <row r="550" spans="1:51" s="13" customFormat="1" ht="12">
      <c r="A550" s="13"/>
      <c r="B550" s="229"/>
      <c r="C550" s="230"/>
      <c r="D550" s="212" t="s">
        <v>377</v>
      </c>
      <c r="E550" s="230"/>
      <c r="F550" s="232" t="s">
        <v>1124</v>
      </c>
      <c r="G550" s="230"/>
      <c r="H550" s="233">
        <v>1.815</v>
      </c>
      <c r="I550" s="234"/>
      <c r="J550" s="230"/>
      <c r="K550" s="230"/>
      <c r="L550" s="235"/>
      <c r="M550" s="236"/>
      <c r="N550" s="237"/>
      <c r="O550" s="237"/>
      <c r="P550" s="237"/>
      <c r="Q550" s="237"/>
      <c r="R550" s="237"/>
      <c r="S550" s="237"/>
      <c r="T550" s="238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39" t="s">
        <v>377</v>
      </c>
      <c r="AU550" s="239" t="s">
        <v>86</v>
      </c>
      <c r="AV550" s="13" t="s">
        <v>86</v>
      </c>
      <c r="AW550" s="13" t="s">
        <v>4</v>
      </c>
      <c r="AX550" s="13" t="s">
        <v>84</v>
      </c>
      <c r="AY550" s="239" t="s">
        <v>143</v>
      </c>
    </row>
    <row r="551" spans="1:65" s="2" customFormat="1" ht="21.75" customHeight="1">
      <c r="A551" s="39"/>
      <c r="B551" s="40"/>
      <c r="C551" s="199" t="s">
        <v>1125</v>
      </c>
      <c r="D551" s="199" t="s">
        <v>144</v>
      </c>
      <c r="E551" s="200" t="s">
        <v>1126</v>
      </c>
      <c r="F551" s="201" t="s">
        <v>1127</v>
      </c>
      <c r="G551" s="202" t="s">
        <v>159</v>
      </c>
      <c r="H551" s="203">
        <v>109.48</v>
      </c>
      <c r="I551" s="204"/>
      <c r="J551" s="205">
        <f>ROUND(I551*H551,2)</f>
        <v>0</v>
      </c>
      <c r="K551" s="201" t="s">
        <v>369</v>
      </c>
      <c r="L551" s="45"/>
      <c r="M551" s="206" t="s">
        <v>21</v>
      </c>
      <c r="N551" s="207" t="s">
        <v>47</v>
      </c>
      <c r="O551" s="85"/>
      <c r="P551" s="208">
        <f>O551*H551</f>
        <v>0</v>
      </c>
      <c r="Q551" s="208">
        <v>0.00058</v>
      </c>
      <c r="R551" s="208">
        <f>Q551*H551</f>
        <v>0.0634984</v>
      </c>
      <c r="S551" s="208">
        <v>0</v>
      </c>
      <c r="T551" s="209">
        <f>S551*H551</f>
        <v>0</v>
      </c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R551" s="210" t="s">
        <v>209</v>
      </c>
      <c r="AT551" s="210" t="s">
        <v>144</v>
      </c>
      <c r="AU551" s="210" t="s">
        <v>86</v>
      </c>
      <c r="AY551" s="18" t="s">
        <v>143</v>
      </c>
      <c r="BE551" s="211">
        <f>IF(N551="základní",J551,0)</f>
        <v>0</v>
      </c>
      <c r="BF551" s="211">
        <f>IF(N551="snížená",J551,0)</f>
        <v>0</v>
      </c>
      <c r="BG551" s="211">
        <f>IF(N551="zákl. přenesená",J551,0)</f>
        <v>0</v>
      </c>
      <c r="BH551" s="211">
        <f>IF(N551="sníž. přenesená",J551,0)</f>
        <v>0</v>
      </c>
      <c r="BI551" s="211">
        <f>IF(N551="nulová",J551,0)</f>
        <v>0</v>
      </c>
      <c r="BJ551" s="18" t="s">
        <v>84</v>
      </c>
      <c r="BK551" s="211">
        <f>ROUND(I551*H551,2)</f>
        <v>0</v>
      </c>
      <c r="BL551" s="18" t="s">
        <v>209</v>
      </c>
      <c r="BM551" s="210" t="s">
        <v>1128</v>
      </c>
    </row>
    <row r="552" spans="1:51" s="13" customFormat="1" ht="12">
      <c r="A552" s="13"/>
      <c r="B552" s="229"/>
      <c r="C552" s="230"/>
      <c r="D552" s="212" t="s">
        <v>377</v>
      </c>
      <c r="E552" s="231" t="s">
        <v>21</v>
      </c>
      <c r="F552" s="232" t="s">
        <v>1129</v>
      </c>
      <c r="G552" s="230"/>
      <c r="H552" s="233">
        <v>109.48</v>
      </c>
      <c r="I552" s="234"/>
      <c r="J552" s="230"/>
      <c r="K552" s="230"/>
      <c r="L552" s="235"/>
      <c r="M552" s="236"/>
      <c r="N552" s="237"/>
      <c r="O552" s="237"/>
      <c r="P552" s="237"/>
      <c r="Q552" s="237"/>
      <c r="R552" s="237"/>
      <c r="S552" s="237"/>
      <c r="T552" s="238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39" t="s">
        <v>377</v>
      </c>
      <c r="AU552" s="239" t="s">
        <v>86</v>
      </c>
      <c r="AV552" s="13" t="s">
        <v>86</v>
      </c>
      <c r="AW552" s="13" t="s">
        <v>37</v>
      </c>
      <c r="AX552" s="13" t="s">
        <v>84</v>
      </c>
      <c r="AY552" s="239" t="s">
        <v>143</v>
      </c>
    </row>
    <row r="553" spans="1:65" s="2" customFormat="1" ht="12">
      <c r="A553" s="39"/>
      <c r="B553" s="40"/>
      <c r="C553" s="199" t="s">
        <v>1130</v>
      </c>
      <c r="D553" s="199" t="s">
        <v>144</v>
      </c>
      <c r="E553" s="200" t="s">
        <v>1131</v>
      </c>
      <c r="F553" s="201" t="s">
        <v>1132</v>
      </c>
      <c r="G553" s="202" t="s">
        <v>388</v>
      </c>
      <c r="H553" s="203">
        <v>61.61</v>
      </c>
      <c r="I553" s="204"/>
      <c r="J553" s="205">
        <f>ROUND(I553*H553,2)</f>
        <v>0</v>
      </c>
      <c r="K553" s="201" t="s">
        <v>369</v>
      </c>
      <c r="L553" s="45"/>
      <c r="M553" s="206" t="s">
        <v>21</v>
      </c>
      <c r="N553" s="207" t="s">
        <v>47</v>
      </c>
      <c r="O553" s="85"/>
      <c r="P553" s="208">
        <f>O553*H553</f>
        <v>0</v>
      </c>
      <c r="Q553" s="208">
        <v>0.009</v>
      </c>
      <c r="R553" s="208">
        <f>Q553*H553</f>
        <v>0.5544899999999999</v>
      </c>
      <c r="S553" s="208">
        <v>0</v>
      </c>
      <c r="T553" s="209">
        <f>S553*H553</f>
        <v>0</v>
      </c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R553" s="210" t="s">
        <v>209</v>
      </c>
      <c r="AT553" s="210" t="s">
        <v>144</v>
      </c>
      <c r="AU553" s="210" t="s">
        <v>86</v>
      </c>
      <c r="AY553" s="18" t="s">
        <v>143</v>
      </c>
      <c r="BE553" s="211">
        <f>IF(N553="základní",J553,0)</f>
        <v>0</v>
      </c>
      <c r="BF553" s="211">
        <f>IF(N553="snížená",J553,0)</f>
        <v>0</v>
      </c>
      <c r="BG553" s="211">
        <f>IF(N553="zákl. přenesená",J553,0)</f>
        <v>0</v>
      </c>
      <c r="BH553" s="211">
        <f>IF(N553="sníž. přenesená",J553,0)</f>
        <v>0</v>
      </c>
      <c r="BI553" s="211">
        <f>IF(N553="nulová",J553,0)</f>
        <v>0</v>
      </c>
      <c r="BJ553" s="18" t="s">
        <v>84</v>
      </c>
      <c r="BK553" s="211">
        <f>ROUND(I553*H553,2)</f>
        <v>0</v>
      </c>
      <c r="BL553" s="18" t="s">
        <v>209</v>
      </c>
      <c r="BM553" s="210" t="s">
        <v>1133</v>
      </c>
    </row>
    <row r="554" spans="1:51" s="13" customFormat="1" ht="12">
      <c r="A554" s="13"/>
      <c r="B554" s="229"/>
      <c r="C554" s="230"/>
      <c r="D554" s="212" t="s">
        <v>377</v>
      </c>
      <c r="E554" s="231" t="s">
        <v>21</v>
      </c>
      <c r="F554" s="232" t="s">
        <v>1134</v>
      </c>
      <c r="G554" s="230"/>
      <c r="H554" s="233">
        <v>61.61</v>
      </c>
      <c r="I554" s="234"/>
      <c r="J554" s="230"/>
      <c r="K554" s="230"/>
      <c r="L554" s="235"/>
      <c r="M554" s="236"/>
      <c r="N554" s="237"/>
      <c r="O554" s="237"/>
      <c r="P554" s="237"/>
      <c r="Q554" s="237"/>
      <c r="R554" s="237"/>
      <c r="S554" s="237"/>
      <c r="T554" s="238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39" t="s">
        <v>377</v>
      </c>
      <c r="AU554" s="239" t="s">
        <v>86</v>
      </c>
      <c r="AV554" s="13" t="s">
        <v>86</v>
      </c>
      <c r="AW554" s="13" t="s">
        <v>37</v>
      </c>
      <c r="AX554" s="13" t="s">
        <v>84</v>
      </c>
      <c r="AY554" s="239" t="s">
        <v>143</v>
      </c>
    </row>
    <row r="555" spans="1:65" s="2" customFormat="1" ht="12">
      <c r="A555" s="39"/>
      <c r="B555" s="40"/>
      <c r="C555" s="219" t="s">
        <v>1135</v>
      </c>
      <c r="D555" s="219" t="s">
        <v>372</v>
      </c>
      <c r="E555" s="220" t="s">
        <v>1136</v>
      </c>
      <c r="F555" s="221" t="s">
        <v>1137</v>
      </c>
      <c r="G555" s="222" t="s">
        <v>388</v>
      </c>
      <c r="H555" s="223">
        <v>83.442</v>
      </c>
      <c r="I555" s="224"/>
      <c r="J555" s="225">
        <f>ROUND(I555*H555,2)</f>
        <v>0</v>
      </c>
      <c r="K555" s="221" t="s">
        <v>369</v>
      </c>
      <c r="L555" s="226"/>
      <c r="M555" s="227" t="s">
        <v>21</v>
      </c>
      <c r="N555" s="228" t="s">
        <v>47</v>
      </c>
      <c r="O555" s="85"/>
      <c r="P555" s="208">
        <f>O555*H555</f>
        <v>0</v>
      </c>
      <c r="Q555" s="208">
        <v>0.0192</v>
      </c>
      <c r="R555" s="208">
        <f>Q555*H555</f>
        <v>1.6020863999999997</v>
      </c>
      <c r="S555" s="208">
        <v>0</v>
      </c>
      <c r="T555" s="209">
        <f>S555*H555</f>
        <v>0</v>
      </c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R555" s="210" t="s">
        <v>277</v>
      </c>
      <c r="AT555" s="210" t="s">
        <v>372</v>
      </c>
      <c r="AU555" s="210" t="s">
        <v>86</v>
      </c>
      <c r="AY555" s="18" t="s">
        <v>143</v>
      </c>
      <c r="BE555" s="211">
        <f>IF(N555="základní",J555,0)</f>
        <v>0</v>
      </c>
      <c r="BF555" s="211">
        <f>IF(N555="snížená",J555,0)</f>
        <v>0</v>
      </c>
      <c r="BG555" s="211">
        <f>IF(N555="zákl. přenesená",J555,0)</f>
        <v>0</v>
      </c>
      <c r="BH555" s="211">
        <f>IF(N555="sníž. přenesená",J555,0)</f>
        <v>0</v>
      </c>
      <c r="BI555" s="211">
        <f>IF(N555="nulová",J555,0)</f>
        <v>0</v>
      </c>
      <c r="BJ555" s="18" t="s">
        <v>84</v>
      </c>
      <c r="BK555" s="211">
        <f>ROUND(I555*H555,2)</f>
        <v>0</v>
      </c>
      <c r="BL555" s="18" t="s">
        <v>209</v>
      </c>
      <c r="BM555" s="210" t="s">
        <v>1138</v>
      </c>
    </row>
    <row r="556" spans="1:51" s="13" customFormat="1" ht="12">
      <c r="A556" s="13"/>
      <c r="B556" s="229"/>
      <c r="C556" s="230"/>
      <c r="D556" s="212" t="s">
        <v>377</v>
      </c>
      <c r="E556" s="231" t="s">
        <v>21</v>
      </c>
      <c r="F556" s="232" t="s">
        <v>1139</v>
      </c>
      <c r="G556" s="230"/>
      <c r="H556" s="233">
        <v>72.558</v>
      </c>
      <c r="I556" s="234"/>
      <c r="J556" s="230"/>
      <c r="K556" s="230"/>
      <c r="L556" s="235"/>
      <c r="M556" s="236"/>
      <c r="N556" s="237"/>
      <c r="O556" s="237"/>
      <c r="P556" s="237"/>
      <c r="Q556" s="237"/>
      <c r="R556" s="237"/>
      <c r="S556" s="237"/>
      <c r="T556" s="238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39" t="s">
        <v>377</v>
      </c>
      <c r="AU556" s="239" t="s">
        <v>86</v>
      </c>
      <c r="AV556" s="13" t="s">
        <v>86</v>
      </c>
      <c r="AW556" s="13" t="s">
        <v>37</v>
      </c>
      <c r="AX556" s="13" t="s">
        <v>84</v>
      </c>
      <c r="AY556" s="239" t="s">
        <v>143</v>
      </c>
    </row>
    <row r="557" spans="1:51" s="13" customFormat="1" ht="12">
      <c r="A557" s="13"/>
      <c r="B557" s="229"/>
      <c r="C557" s="230"/>
      <c r="D557" s="212" t="s">
        <v>377</v>
      </c>
      <c r="E557" s="230"/>
      <c r="F557" s="232" t="s">
        <v>1140</v>
      </c>
      <c r="G557" s="230"/>
      <c r="H557" s="233">
        <v>83.442</v>
      </c>
      <c r="I557" s="234"/>
      <c r="J557" s="230"/>
      <c r="K557" s="230"/>
      <c r="L557" s="235"/>
      <c r="M557" s="236"/>
      <c r="N557" s="237"/>
      <c r="O557" s="237"/>
      <c r="P557" s="237"/>
      <c r="Q557" s="237"/>
      <c r="R557" s="237"/>
      <c r="S557" s="237"/>
      <c r="T557" s="238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39" t="s">
        <v>377</v>
      </c>
      <c r="AU557" s="239" t="s">
        <v>86</v>
      </c>
      <c r="AV557" s="13" t="s">
        <v>86</v>
      </c>
      <c r="AW557" s="13" t="s">
        <v>4</v>
      </c>
      <c r="AX557" s="13" t="s">
        <v>84</v>
      </c>
      <c r="AY557" s="239" t="s">
        <v>143</v>
      </c>
    </row>
    <row r="558" spans="1:65" s="2" customFormat="1" ht="16.5" customHeight="1">
      <c r="A558" s="39"/>
      <c r="B558" s="40"/>
      <c r="C558" s="199" t="s">
        <v>1141</v>
      </c>
      <c r="D558" s="199" t="s">
        <v>144</v>
      </c>
      <c r="E558" s="200" t="s">
        <v>1142</v>
      </c>
      <c r="F558" s="201" t="s">
        <v>1143</v>
      </c>
      <c r="G558" s="202" t="s">
        <v>388</v>
      </c>
      <c r="H558" s="203">
        <v>88.438</v>
      </c>
      <c r="I558" s="204"/>
      <c r="J558" s="205">
        <f>ROUND(I558*H558,2)</f>
        <v>0</v>
      </c>
      <c r="K558" s="201" t="s">
        <v>369</v>
      </c>
      <c r="L558" s="45"/>
      <c r="M558" s="206" t="s">
        <v>21</v>
      </c>
      <c r="N558" s="207" t="s">
        <v>47</v>
      </c>
      <c r="O558" s="85"/>
      <c r="P558" s="208">
        <f>O558*H558</f>
        <v>0</v>
      </c>
      <c r="Q558" s="208">
        <v>0.0015</v>
      </c>
      <c r="R558" s="208">
        <f>Q558*H558</f>
        <v>0.132657</v>
      </c>
      <c r="S558" s="208">
        <v>0</v>
      </c>
      <c r="T558" s="209">
        <f>S558*H558</f>
        <v>0</v>
      </c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R558" s="210" t="s">
        <v>209</v>
      </c>
      <c r="AT558" s="210" t="s">
        <v>144</v>
      </c>
      <c r="AU558" s="210" t="s">
        <v>86</v>
      </c>
      <c r="AY558" s="18" t="s">
        <v>143</v>
      </c>
      <c r="BE558" s="211">
        <f>IF(N558="základní",J558,0)</f>
        <v>0</v>
      </c>
      <c r="BF558" s="211">
        <f>IF(N558="snížená",J558,0)</f>
        <v>0</v>
      </c>
      <c r="BG558" s="211">
        <f>IF(N558="zákl. přenesená",J558,0)</f>
        <v>0</v>
      </c>
      <c r="BH558" s="211">
        <f>IF(N558="sníž. přenesená",J558,0)</f>
        <v>0</v>
      </c>
      <c r="BI558" s="211">
        <f>IF(N558="nulová",J558,0)</f>
        <v>0</v>
      </c>
      <c r="BJ558" s="18" t="s">
        <v>84</v>
      </c>
      <c r="BK558" s="211">
        <f>ROUND(I558*H558,2)</f>
        <v>0</v>
      </c>
      <c r="BL558" s="18" t="s">
        <v>209</v>
      </c>
      <c r="BM558" s="210" t="s">
        <v>1144</v>
      </c>
    </row>
    <row r="559" spans="1:51" s="13" customFormat="1" ht="12">
      <c r="A559" s="13"/>
      <c r="B559" s="229"/>
      <c r="C559" s="230"/>
      <c r="D559" s="212" t="s">
        <v>377</v>
      </c>
      <c r="E559" s="231" t="s">
        <v>21</v>
      </c>
      <c r="F559" s="232" t="s">
        <v>1145</v>
      </c>
      <c r="G559" s="230"/>
      <c r="H559" s="233">
        <v>88.438</v>
      </c>
      <c r="I559" s="234"/>
      <c r="J559" s="230"/>
      <c r="K559" s="230"/>
      <c r="L559" s="235"/>
      <c r="M559" s="236"/>
      <c r="N559" s="237"/>
      <c r="O559" s="237"/>
      <c r="P559" s="237"/>
      <c r="Q559" s="237"/>
      <c r="R559" s="237"/>
      <c r="S559" s="237"/>
      <c r="T559" s="238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39" t="s">
        <v>377</v>
      </c>
      <c r="AU559" s="239" t="s">
        <v>86</v>
      </c>
      <c r="AV559" s="13" t="s">
        <v>86</v>
      </c>
      <c r="AW559" s="13" t="s">
        <v>37</v>
      </c>
      <c r="AX559" s="13" t="s">
        <v>84</v>
      </c>
      <c r="AY559" s="239" t="s">
        <v>143</v>
      </c>
    </row>
    <row r="560" spans="1:65" s="2" customFormat="1" ht="16.5" customHeight="1">
      <c r="A560" s="39"/>
      <c r="B560" s="40"/>
      <c r="C560" s="199" t="s">
        <v>1146</v>
      </c>
      <c r="D560" s="199" t="s">
        <v>144</v>
      </c>
      <c r="E560" s="200" t="s">
        <v>1147</v>
      </c>
      <c r="F560" s="201" t="s">
        <v>1148</v>
      </c>
      <c r="G560" s="202" t="s">
        <v>159</v>
      </c>
      <c r="H560" s="203">
        <v>109.48</v>
      </c>
      <c r="I560" s="204"/>
      <c r="J560" s="205">
        <f>ROUND(I560*H560,2)</f>
        <v>0</v>
      </c>
      <c r="K560" s="201" t="s">
        <v>369</v>
      </c>
      <c r="L560" s="45"/>
      <c r="M560" s="206" t="s">
        <v>21</v>
      </c>
      <c r="N560" s="207" t="s">
        <v>47</v>
      </c>
      <c r="O560" s="85"/>
      <c r="P560" s="208">
        <f>O560*H560</f>
        <v>0</v>
      </c>
      <c r="Q560" s="208">
        <v>3E-05</v>
      </c>
      <c r="R560" s="208">
        <f>Q560*H560</f>
        <v>0.0032844000000000003</v>
      </c>
      <c r="S560" s="208">
        <v>0</v>
      </c>
      <c r="T560" s="209">
        <f>S560*H560</f>
        <v>0</v>
      </c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R560" s="210" t="s">
        <v>209</v>
      </c>
      <c r="AT560" s="210" t="s">
        <v>144</v>
      </c>
      <c r="AU560" s="210" t="s">
        <v>86</v>
      </c>
      <c r="AY560" s="18" t="s">
        <v>143</v>
      </c>
      <c r="BE560" s="211">
        <f>IF(N560="základní",J560,0)</f>
        <v>0</v>
      </c>
      <c r="BF560" s="211">
        <f>IF(N560="snížená",J560,0)</f>
        <v>0</v>
      </c>
      <c r="BG560" s="211">
        <f>IF(N560="zákl. přenesená",J560,0)</f>
        <v>0</v>
      </c>
      <c r="BH560" s="211">
        <f>IF(N560="sníž. přenesená",J560,0)</f>
        <v>0</v>
      </c>
      <c r="BI560" s="211">
        <f>IF(N560="nulová",J560,0)</f>
        <v>0</v>
      </c>
      <c r="BJ560" s="18" t="s">
        <v>84</v>
      </c>
      <c r="BK560" s="211">
        <f>ROUND(I560*H560,2)</f>
        <v>0</v>
      </c>
      <c r="BL560" s="18" t="s">
        <v>209</v>
      </c>
      <c r="BM560" s="210" t="s">
        <v>1149</v>
      </c>
    </row>
    <row r="561" spans="1:65" s="2" customFormat="1" ht="16.5" customHeight="1">
      <c r="A561" s="39"/>
      <c r="B561" s="40"/>
      <c r="C561" s="199" t="s">
        <v>1150</v>
      </c>
      <c r="D561" s="199" t="s">
        <v>144</v>
      </c>
      <c r="E561" s="200" t="s">
        <v>1151</v>
      </c>
      <c r="F561" s="201" t="s">
        <v>1152</v>
      </c>
      <c r="G561" s="202" t="s">
        <v>388</v>
      </c>
      <c r="H561" s="203">
        <v>61.61</v>
      </c>
      <c r="I561" s="204"/>
      <c r="J561" s="205">
        <f>ROUND(I561*H561,2)</f>
        <v>0</v>
      </c>
      <c r="K561" s="201" t="s">
        <v>369</v>
      </c>
      <c r="L561" s="45"/>
      <c r="M561" s="206" t="s">
        <v>21</v>
      </c>
      <c r="N561" s="207" t="s">
        <v>47</v>
      </c>
      <c r="O561" s="85"/>
      <c r="P561" s="208">
        <f>O561*H561</f>
        <v>0</v>
      </c>
      <c r="Q561" s="208">
        <v>0</v>
      </c>
      <c r="R561" s="208">
        <f>Q561*H561</f>
        <v>0</v>
      </c>
      <c r="S561" s="208">
        <v>0</v>
      </c>
      <c r="T561" s="209">
        <f>S561*H561</f>
        <v>0</v>
      </c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R561" s="210" t="s">
        <v>209</v>
      </c>
      <c r="AT561" s="210" t="s">
        <v>144</v>
      </c>
      <c r="AU561" s="210" t="s">
        <v>86</v>
      </c>
      <c r="AY561" s="18" t="s">
        <v>143</v>
      </c>
      <c r="BE561" s="211">
        <f>IF(N561="základní",J561,0)</f>
        <v>0</v>
      </c>
      <c r="BF561" s="211">
        <f>IF(N561="snížená",J561,0)</f>
        <v>0</v>
      </c>
      <c r="BG561" s="211">
        <f>IF(N561="zákl. přenesená",J561,0)</f>
        <v>0</v>
      </c>
      <c r="BH561" s="211">
        <f>IF(N561="sníž. přenesená",J561,0)</f>
        <v>0</v>
      </c>
      <c r="BI561" s="211">
        <f>IF(N561="nulová",J561,0)</f>
        <v>0</v>
      </c>
      <c r="BJ561" s="18" t="s">
        <v>84</v>
      </c>
      <c r="BK561" s="211">
        <f>ROUND(I561*H561,2)</f>
        <v>0</v>
      </c>
      <c r="BL561" s="18" t="s">
        <v>209</v>
      </c>
      <c r="BM561" s="210" t="s">
        <v>1153</v>
      </c>
    </row>
    <row r="562" spans="1:65" s="2" customFormat="1" ht="16.5" customHeight="1">
      <c r="A562" s="39"/>
      <c r="B562" s="40"/>
      <c r="C562" s="199" t="s">
        <v>1154</v>
      </c>
      <c r="D562" s="199" t="s">
        <v>144</v>
      </c>
      <c r="E562" s="200" t="s">
        <v>1155</v>
      </c>
      <c r="F562" s="201" t="s">
        <v>1156</v>
      </c>
      <c r="G562" s="202" t="s">
        <v>159</v>
      </c>
      <c r="H562" s="203">
        <v>125.48</v>
      </c>
      <c r="I562" s="204"/>
      <c r="J562" s="205">
        <f>ROUND(I562*H562,2)</f>
        <v>0</v>
      </c>
      <c r="K562" s="201" t="s">
        <v>369</v>
      </c>
      <c r="L562" s="45"/>
      <c r="M562" s="206" t="s">
        <v>21</v>
      </c>
      <c r="N562" s="207" t="s">
        <v>47</v>
      </c>
      <c r="O562" s="85"/>
      <c r="P562" s="208">
        <f>O562*H562</f>
        <v>0</v>
      </c>
      <c r="Q562" s="208">
        <v>0.00032</v>
      </c>
      <c r="R562" s="208">
        <f>Q562*H562</f>
        <v>0.040153600000000005</v>
      </c>
      <c r="S562" s="208">
        <v>0</v>
      </c>
      <c r="T562" s="209">
        <f>S562*H562</f>
        <v>0</v>
      </c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R562" s="210" t="s">
        <v>209</v>
      </c>
      <c r="AT562" s="210" t="s">
        <v>144</v>
      </c>
      <c r="AU562" s="210" t="s">
        <v>86</v>
      </c>
      <c r="AY562" s="18" t="s">
        <v>143</v>
      </c>
      <c r="BE562" s="211">
        <f>IF(N562="základní",J562,0)</f>
        <v>0</v>
      </c>
      <c r="BF562" s="211">
        <f>IF(N562="snížená",J562,0)</f>
        <v>0</v>
      </c>
      <c r="BG562" s="211">
        <f>IF(N562="zákl. přenesená",J562,0)</f>
        <v>0</v>
      </c>
      <c r="BH562" s="211">
        <f>IF(N562="sníž. přenesená",J562,0)</f>
        <v>0</v>
      </c>
      <c r="BI562" s="211">
        <f>IF(N562="nulová",J562,0)</f>
        <v>0</v>
      </c>
      <c r="BJ562" s="18" t="s">
        <v>84</v>
      </c>
      <c r="BK562" s="211">
        <f>ROUND(I562*H562,2)</f>
        <v>0</v>
      </c>
      <c r="BL562" s="18" t="s">
        <v>209</v>
      </c>
      <c r="BM562" s="210" t="s">
        <v>1157</v>
      </c>
    </row>
    <row r="563" spans="1:51" s="13" customFormat="1" ht="12">
      <c r="A563" s="13"/>
      <c r="B563" s="229"/>
      <c r="C563" s="230"/>
      <c r="D563" s="212" t="s">
        <v>377</v>
      </c>
      <c r="E563" s="231" t="s">
        <v>21</v>
      </c>
      <c r="F563" s="232" t="s">
        <v>1158</v>
      </c>
      <c r="G563" s="230"/>
      <c r="H563" s="233">
        <v>71.78</v>
      </c>
      <c r="I563" s="234"/>
      <c r="J563" s="230"/>
      <c r="K563" s="230"/>
      <c r="L563" s="235"/>
      <c r="M563" s="236"/>
      <c r="N563" s="237"/>
      <c r="O563" s="237"/>
      <c r="P563" s="237"/>
      <c r="Q563" s="237"/>
      <c r="R563" s="237"/>
      <c r="S563" s="237"/>
      <c r="T563" s="238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39" t="s">
        <v>377</v>
      </c>
      <c r="AU563" s="239" t="s">
        <v>86</v>
      </c>
      <c r="AV563" s="13" t="s">
        <v>86</v>
      </c>
      <c r="AW563" s="13" t="s">
        <v>37</v>
      </c>
      <c r="AX563" s="13" t="s">
        <v>76</v>
      </c>
      <c r="AY563" s="239" t="s">
        <v>143</v>
      </c>
    </row>
    <row r="564" spans="1:51" s="13" customFormat="1" ht="12">
      <c r="A564" s="13"/>
      <c r="B564" s="229"/>
      <c r="C564" s="230"/>
      <c r="D564" s="212" t="s">
        <v>377</v>
      </c>
      <c r="E564" s="231" t="s">
        <v>21</v>
      </c>
      <c r="F564" s="232" t="s">
        <v>1159</v>
      </c>
      <c r="G564" s="230"/>
      <c r="H564" s="233">
        <v>53.7</v>
      </c>
      <c r="I564" s="234"/>
      <c r="J564" s="230"/>
      <c r="K564" s="230"/>
      <c r="L564" s="235"/>
      <c r="M564" s="236"/>
      <c r="N564" s="237"/>
      <c r="O564" s="237"/>
      <c r="P564" s="237"/>
      <c r="Q564" s="237"/>
      <c r="R564" s="237"/>
      <c r="S564" s="237"/>
      <c r="T564" s="238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39" t="s">
        <v>377</v>
      </c>
      <c r="AU564" s="239" t="s">
        <v>86</v>
      </c>
      <c r="AV564" s="13" t="s">
        <v>86</v>
      </c>
      <c r="AW564" s="13" t="s">
        <v>37</v>
      </c>
      <c r="AX564" s="13" t="s">
        <v>76</v>
      </c>
      <c r="AY564" s="239" t="s">
        <v>143</v>
      </c>
    </row>
    <row r="565" spans="1:51" s="14" customFormat="1" ht="12">
      <c r="A565" s="14"/>
      <c r="B565" s="240"/>
      <c r="C565" s="241"/>
      <c r="D565" s="212" t="s">
        <v>377</v>
      </c>
      <c r="E565" s="242" t="s">
        <v>21</v>
      </c>
      <c r="F565" s="243" t="s">
        <v>379</v>
      </c>
      <c r="G565" s="241"/>
      <c r="H565" s="244">
        <v>125.48</v>
      </c>
      <c r="I565" s="245"/>
      <c r="J565" s="241"/>
      <c r="K565" s="241"/>
      <c r="L565" s="246"/>
      <c r="M565" s="247"/>
      <c r="N565" s="248"/>
      <c r="O565" s="248"/>
      <c r="P565" s="248"/>
      <c r="Q565" s="248"/>
      <c r="R565" s="248"/>
      <c r="S565" s="248"/>
      <c r="T565" s="249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50" t="s">
        <v>377</v>
      </c>
      <c r="AU565" s="250" t="s">
        <v>86</v>
      </c>
      <c r="AV565" s="14" t="s">
        <v>149</v>
      </c>
      <c r="AW565" s="14" t="s">
        <v>37</v>
      </c>
      <c r="AX565" s="14" t="s">
        <v>84</v>
      </c>
      <c r="AY565" s="250" t="s">
        <v>143</v>
      </c>
    </row>
    <row r="566" spans="1:65" s="2" customFormat="1" ht="16.5" customHeight="1">
      <c r="A566" s="39"/>
      <c r="B566" s="40"/>
      <c r="C566" s="199" t="s">
        <v>1160</v>
      </c>
      <c r="D566" s="199" t="s">
        <v>144</v>
      </c>
      <c r="E566" s="200" t="s">
        <v>1161</v>
      </c>
      <c r="F566" s="201" t="s">
        <v>1162</v>
      </c>
      <c r="G566" s="202" t="s">
        <v>388</v>
      </c>
      <c r="H566" s="203">
        <v>72.6</v>
      </c>
      <c r="I566" s="204"/>
      <c r="J566" s="205">
        <f>ROUND(I566*H566,2)</f>
        <v>0</v>
      </c>
      <c r="K566" s="201" t="s">
        <v>369</v>
      </c>
      <c r="L566" s="45"/>
      <c r="M566" s="206" t="s">
        <v>21</v>
      </c>
      <c r="N566" s="207" t="s">
        <v>47</v>
      </c>
      <c r="O566" s="85"/>
      <c r="P566" s="208">
        <f>O566*H566</f>
        <v>0</v>
      </c>
      <c r="Q566" s="208">
        <v>5E-05</v>
      </c>
      <c r="R566" s="208">
        <f>Q566*H566</f>
        <v>0.00363</v>
      </c>
      <c r="S566" s="208">
        <v>0</v>
      </c>
      <c r="T566" s="209">
        <f>S566*H566</f>
        <v>0</v>
      </c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R566" s="210" t="s">
        <v>209</v>
      </c>
      <c r="AT566" s="210" t="s">
        <v>144</v>
      </c>
      <c r="AU566" s="210" t="s">
        <v>86</v>
      </c>
      <c r="AY566" s="18" t="s">
        <v>143</v>
      </c>
      <c r="BE566" s="211">
        <f>IF(N566="základní",J566,0)</f>
        <v>0</v>
      </c>
      <c r="BF566" s="211">
        <f>IF(N566="snížená",J566,0)</f>
        <v>0</v>
      </c>
      <c r="BG566" s="211">
        <f>IF(N566="zákl. přenesená",J566,0)</f>
        <v>0</v>
      </c>
      <c r="BH566" s="211">
        <f>IF(N566="sníž. přenesená",J566,0)</f>
        <v>0</v>
      </c>
      <c r="BI566" s="211">
        <f>IF(N566="nulová",J566,0)</f>
        <v>0</v>
      </c>
      <c r="BJ566" s="18" t="s">
        <v>84</v>
      </c>
      <c r="BK566" s="211">
        <f>ROUND(I566*H566,2)</f>
        <v>0</v>
      </c>
      <c r="BL566" s="18" t="s">
        <v>209</v>
      </c>
      <c r="BM566" s="210" t="s">
        <v>1163</v>
      </c>
    </row>
    <row r="567" spans="1:65" s="2" customFormat="1" ht="12">
      <c r="A567" s="39"/>
      <c r="B567" s="40"/>
      <c r="C567" s="199" t="s">
        <v>1164</v>
      </c>
      <c r="D567" s="199" t="s">
        <v>144</v>
      </c>
      <c r="E567" s="200" t="s">
        <v>1165</v>
      </c>
      <c r="F567" s="201" t="s">
        <v>1166</v>
      </c>
      <c r="G567" s="202" t="s">
        <v>368</v>
      </c>
      <c r="H567" s="203">
        <v>3.341</v>
      </c>
      <c r="I567" s="204"/>
      <c r="J567" s="205">
        <f>ROUND(I567*H567,2)</f>
        <v>0</v>
      </c>
      <c r="K567" s="201" t="s">
        <v>369</v>
      </c>
      <c r="L567" s="45"/>
      <c r="M567" s="206" t="s">
        <v>21</v>
      </c>
      <c r="N567" s="207" t="s">
        <v>47</v>
      </c>
      <c r="O567" s="85"/>
      <c r="P567" s="208">
        <f>O567*H567</f>
        <v>0</v>
      </c>
      <c r="Q567" s="208">
        <v>0</v>
      </c>
      <c r="R567" s="208">
        <f>Q567*H567</f>
        <v>0</v>
      </c>
      <c r="S567" s="208">
        <v>0</v>
      </c>
      <c r="T567" s="209">
        <f>S567*H567</f>
        <v>0</v>
      </c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R567" s="210" t="s">
        <v>209</v>
      </c>
      <c r="AT567" s="210" t="s">
        <v>144</v>
      </c>
      <c r="AU567" s="210" t="s">
        <v>86</v>
      </c>
      <c r="AY567" s="18" t="s">
        <v>143</v>
      </c>
      <c r="BE567" s="211">
        <f>IF(N567="základní",J567,0)</f>
        <v>0</v>
      </c>
      <c r="BF567" s="211">
        <f>IF(N567="snížená",J567,0)</f>
        <v>0</v>
      </c>
      <c r="BG567" s="211">
        <f>IF(N567="zákl. přenesená",J567,0)</f>
        <v>0</v>
      </c>
      <c r="BH567" s="211">
        <f>IF(N567="sníž. přenesená",J567,0)</f>
        <v>0</v>
      </c>
      <c r="BI567" s="211">
        <f>IF(N567="nulová",J567,0)</f>
        <v>0</v>
      </c>
      <c r="BJ567" s="18" t="s">
        <v>84</v>
      </c>
      <c r="BK567" s="211">
        <f>ROUND(I567*H567,2)</f>
        <v>0</v>
      </c>
      <c r="BL567" s="18" t="s">
        <v>209</v>
      </c>
      <c r="BM567" s="210" t="s">
        <v>1167</v>
      </c>
    </row>
    <row r="568" spans="1:63" s="12" customFormat="1" ht="22.8" customHeight="1">
      <c r="A568" s="12"/>
      <c r="B568" s="185"/>
      <c r="C568" s="186"/>
      <c r="D568" s="187" t="s">
        <v>75</v>
      </c>
      <c r="E568" s="217" t="s">
        <v>1168</v>
      </c>
      <c r="F568" s="217" t="s">
        <v>1169</v>
      </c>
      <c r="G568" s="186"/>
      <c r="H568" s="186"/>
      <c r="I568" s="189"/>
      <c r="J568" s="218">
        <f>BK568</f>
        <v>0</v>
      </c>
      <c r="K568" s="186"/>
      <c r="L568" s="191"/>
      <c r="M568" s="192"/>
      <c r="N568" s="193"/>
      <c r="O568" s="193"/>
      <c r="P568" s="194">
        <f>SUM(P569:P585)</f>
        <v>0</v>
      </c>
      <c r="Q568" s="193"/>
      <c r="R568" s="194">
        <f>SUM(R569:R585)</f>
        <v>1.7215352</v>
      </c>
      <c r="S568" s="193"/>
      <c r="T568" s="195">
        <f>SUM(T569:T585)</f>
        <v>0</v>
      </c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R568" s="196" t="s">
        <v>86</v>
      </c>
      <c r="AT568" s="197" t="s">
        <v>75</v>
      </c>
      <c r="AU568" s="197" t="s">
        <v>84</v>
      </c>
      <c r="AY568" s="196" t="s">
        <v>143</v>
      </c>
      <c r="BK568" s="198">
        <f>SUM(BK569:BK585)</f>
        <v>0</v>
      </c>
    </row>
    <row r="569" spans="1:65" s="2" customFormat="1" ht="16.5" customHeight="1">
      <c r="A569" s="39"/>
      <c r="B569" s="40"/>
      <c r="C569" s="199" t="s">
        <v>1170</v>
      </c>
      <c r="D569" s="199" t="s">
        <v>144</v>
      </c>
      <c r="E569" s="200" t="s">
        <v>1171</v>
      </c>
      <c r="F569" s="201" t="s">
        <v>1172</v>
      </c>
      <c r="G569" s="202" t="s">
        <v>388</v>
      </c>
      <c r="H569" s="203">
        <v>44</v>
      </c>
      <c r="I569" s="204"/>
      <c r="J569" s="205">
        <f>ROUND(I569*H569,2)</f>
        <v>0</v>
      </c>
      <c r="K569" s="201" t="s">
        <v>369</v>
      </c>
      <c r="L569" s="45"/>
      <c r="M569" s="206" t="s">
        <v>21</v>
      </c>
      <c r="N569" s="207" t="s">
        <v>47</v>
      </c>
      <c r="O569" s="85"/>
      <c r="P569" s="208">
        <f>O569*H569</f>
        <v>0</v>
      </c>
      <c r="Q569" s="208">
        <v>0</v>
      </c>
      <c r="R569" s="208">
        <f>Q569*H569</f>
        <v>0</v>
      </c>
      <c r="S569" s="208">
        <v>0</v>
      </c>
      <c r="T569" s="209">
        <f>S569*H569</f>
        <v>0</v>
      </c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R569" s="210" t="s">
        <v>209</v>
      </c>
      <c r="AT569" s="210" t="s">
        <v>144</v>
      </c>
      <c r="AU569" s="210" t="s">
        <v>86</v>
      </c>
      <c r="AY569" s="18" t="s">
        <v>143</v>
      </c>
      <c r="BE569" s="211">
        <f>IF(N569="základní",J569,0)</f>
        <v>0</v>
      </c>
      <c r="BF569" s="211">
        <f>IF(N569="snížená",J569,0)</f>
        <v>0</v>
      </c>
      <c r="BG569" s="211">
        <f>IF(N569="zákl. přenesená",J569,0)</f>
        <v>0</v>
      </c>
      <c r="BH569" s="211">
        <f>IF(N569="sníž. přenesená",J569,0)</f>
        <v>0</v>
      </c>
      <c r="BI569" s="211">
        <f>IF(N569="nulová",J569,0)</f>
        <v>0</v>
      </c>
      <c r="BJ569" s="18" t="s">
        <v>84</v>
      </c>
      <c r="BK569" s="211">
        <f>ROUND(I569*H569,2)</f>
        <v>0</v>
      </c>
      <c r="BL569" s="18" t="s">
        <v>209</v>
      </c>
      <c r="BM569" s="210" t="s">
        <v>1173</v>
      </c>
    </row>
    <row r="570" spans="1:51" s="13" customFormat="1" ht="12">
      <c r="A570" s="13"/>
      <c r="B570" s="229"/>
      <c r="C570" s="230"/>
      <c r="D570" s="212" t="s">
        <v>377</v>
      </c>
      <c r="E570" s="231" t="s">
        <v>21</v>
      </c>
      <c r="F570" s="232" t="s">
        <v>1174</v>
      </c>
      <c r="G570" s="230"/>
      <c r="H570" s="233">
        <v>22.8</v>
      </c>
      <c r="I570" s="234"/>
      <c r="J570" s="230"/>
      <c r="K570" s="230"/>
      <c r="L570" s="235"/>
      <c r="M570" s="236"/>
      <c r="N570" s="237"/>
      <c r="O570" s="237"/>
      <c r="P570" s="237"/>
      <c r="Q570" s="237"/>
      <c r="R570" s="237"/>
      <c r="S570" s="237"/>
      <c r="T570" s="238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39" t="s">
        <v>377</v>
      </c>
      <c r="AU570" s="239" t="s">
        <v>86</v>
      </c>
      <c r="AV570" s="13" t="s">
        <v>86</v>
      </c>
      <c r="AW570" s="13" t="s">
        <v>37</v>
      </c>
      <c r="AX570" s="13" t="s">
        <v>76</v>
      </c>
      <c r="AY570" s="239" t="s">
        <v>143</v>
      </c>
    </row>
    <row r="571" spans="1:51" s="13" customFormat="1" ht="12">
      <c r="A571" s="13"/>
      <c r="B571" s="229"/>
      <c r="C571" s="230"/>
      <c r="D571" s="212" t="s">
        <v>377</v>
      </c>
      <c r="E571" s="231" t="s">
        <v>21</v>
      </c>
      <c r="F571" s="232" t="s">
        <v>1175</v>
      </c>
      <c r="G571" s="230"/>
      <c r="H571" s="233">
        <v>21.2</v>
      </c>
      <c r="I571" s="234"/>
      <c r="J571" s="230"/>
      <c r="K571" s="230"/>
      <c r="L571" s="235"/>
      <c r="M571" s="236"/>
      <c r="N571" s="237"/>
      <c r="O571" s="237"/>
      <c r="P571" s="237"/>
      <c r="Q571" s="237"/>
      <c r="R571" s="237"/>
      <c r="S571" s="237"/>
      <c r="T571" s="238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39" t="s">
        <v>377</v>
      </c>
      <c r="AU571" s="239" t="s">
        <v>86</v>
      </c>
      <c r="AV571" s="13" t="s">
        <v>86</v>
      </c>
      <c r="AW571" s="13" t="s">
        <v>37</v>
      </c>
      <c r="AX571" s="13" t="s">
        <v>76</v>
      </c>
      <c r="AY571" s="239" t="s">
        <v>143</v>
      </c>
    </row>
    <row r="572" spans="1:51" s="14" customFormat="1" ht="12">
      <c r="A572" s="14"/>
      <c r="B572" s="240"/>
      <c r="C572" s="241"/>
      <c r="D572" s="212" t="s">
        <v>377</v>
      </c>
      <c r="E572" s="242" t="s">
        <v>21</v>
      </c>
      <c r="F572" s="243" t="s">
        <v>379</v>
      </c>
      <c r="G572" s="241"/>
      <c r="H572" s="244">
        <v>44</v>
      </c>
      <c r="I572" s="245"/>
      <c r="J572" s="241"/>
      <c r="K572" s="241"/>
      <c r="L572" s="246"/>
      <c r="M572" s="247"/>
      <c r="N572" s="248"/>
      <c r="O572" s="248"/>
      <c r="P572" s="248"/>
      <c r="Q572" s="248"/>
      <c r="R572" s="248"/>
      <c r="S572" s="248"/>
      <c r="T572" s="249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250" t="s">
        <v>377</v>
      </c>
      <c r="AU572" s="250" t="s">
        <v>86</v>
      </c>
      <c r="AV572" s="14" t="s">
        <v>149</v>
      </c>
      <c r="AW572" s="14" t="s">
        <v>37</v>
      </c>
      <c r="AX572" s="14" t="s">
        <v>84</v>
      </c>
      <c r="AY572" s="250" t="s">
        <v>143</v>
      </c>
    </row>
    <row r="573" spans="1:65" s="2" customFormat="1" ht="16.5" customHeight="1">
      <c r="A573" s="39"/>
      <c r="B573" s="40"/>
      <c r="C573" s="199" t="s">
        <v>1176</v>
      </c>
      <c r="D573" s="199" t="s">
        <v>144</v>
      </c>
      <c r="E573" s="200" t="s">
        <v>1177</v>
      </c>
      <c r="F573" s="201" t="s">
        <v>1178</v>
      </c>
      <c r="G573" s="202" t="s">
        <v>388</v>
      </c>
      <c r="H573" s="203">
        <v>44</v>
      </c>
      <c r="I573" s="204"/>
      <c r="J573" s="205">
        <f>ROUND(I573*H573,2)</f>
        <v>0</v>
      </c>
      <c r="K573" s="201" t="s">
        <v>369</v>
      </c>
      <c r="L573" s="45"/>
      <c r="M573" s="206" t="s">
        <v>21</v>
      </c>
      <c r="N573" s="207" t="s">
        <v>47</v>
      </c>
      <c r="O573" s="85"/>
      <c r="P573" s="208">
        <f>O573*H573</f>
        <v>0</v>
      </c>
      <c r="Q573" s="208">
        <v>0.0003</v>
      </c>
      <c r="R573" s="208">
        <f>Q573*H573</f>
        <v>0.013199999999999998</v>
      </c>
      <c r="S573" s="208">
        <v>0</v>
      </c>
      <c r="T573" s="209">
        <f>S573*H573</f>
        <v>0</v>
      </c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R573" s="210" t="s">
        <v>209</v>
      </c>
      <c r="AT573" s="210" t="s">
        <v>144</v>
      </c>
      <c r="AU573" s="210" t="s">
        <v>86</v>
      </c>
      <c r="AY573" s="18" t="s">
        <v>143</v>
      </c>
      <c r="BE573" s="211">
        <f>IF(N573="základní",J573,0)</f>
        <v>0</v>
      </c>
      <c r="BF573" s="211">
        <f>IF(N573="snížená",J573,0)</f>
        <v>0</v>
      </c>
      <c r="BG573" s="211">
        <f>IF(N573="zákl. přenesená",J573,0)</f>
        <v>0</v>
      </c>
      <c r="BH573" s="211">
        <f>IF(N573="sníž. přenesená",J573,0)</f>
        <v>0</v>
      </c>
      <c r="BI573" s="211">
        <f>IF(N573="nulová",J573,0)</f>
        <v>0</v>
      </c>
      <c r="BJ573" s="18" t="s">
        <v>84</v>
      </c>
      <c r="BK573" s="211">
        <f>ROUND(I573*H573,2)</f>
        <v>0</v>
      </c>
      <c r="BL573" s="18" t="s">
        <v>209</v>
      </c>
      <c r="BM573" s="210" t="s">
        <v>1179</v>
      </c>
    </row>
    <row r="574" spans="1:65" s="2" customFormat="1" ht="21.75" customHeight="1">
      <c r="A574" s="39"/>
      <c r="B574" s="40"/>
      <c r="C574" s="199" t="s">
        <v>1180</v>
      </c>
      <c r="D574" s="199" t="s">
        <v>144</v>
      </c>
      <c r="E574" s="200" t="s">
        <v>1181</v>
      </c>
      <c r="F574" s="201" t="s">
        <v>1182</v>
      </c>
      <c r="G574" s="202" t="s">
        <v>388</v>
      </c>
      <c r="H574" s="203">
        <v>44</v>
      </c>
      <c r="I574" s="204"/>
      <c r="J574" s="205">
        <f>ROUND(I574*H574,2)</f>
        <v>0</v>
      </c>
      <c r="K574" s="201" t="s">
        <v>369</v>
      </c>
      <c r="L574" s="45"/>
      <c r="M574" s="206" t="s">
        <v>21</v>
      </c>
      <c r="N574" s="207" t="s">
        <v>47</v>
      </c>
      <c r="O574" s="85"/>
      <c r="P574" s="208">
        <f>O574*H574</f>
        <v>0</v>
      </c>
      <c r="Q574" s="208">
        <v>0.0045</v>
      </c>
      <c r="R574" s="208">
        <f>Q574*H574</f>
        <v>0.19799999999999998</v>
      </c>
      <c r="S574" s="208">
        <v>0</v>
      </c>
      <c r="T574" s="209">
        <f>S574*H574</f>
        <v>0</v>
      </c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R574" s="210" t="s">
        <v>209</v>
      </c>
      <c r="AT574" s="210" t="s">
        <v>144</v>
      </c>
      <c r="AU574" s="210" t="s">
        <v>86</v>
      </c>
      <c r="AY574" s="18" t="s">
        <v>143</v>
      </c>
      <c r="BE574" s="211">
        <f>IF(N574="základní",J574,0)</f>
        <v>0</v>
      </c>
      <c r="BF574" s="211">
        <f>IF(N574="snížená",J574,0)</f>
        <v>0</v>
      </c>
      <c r="BG574" s="211">
        <f>IF(N574="zákl. přenesená",J574,0)</f>
        <v>0</v>
      </c>
      <c r="BH574" s="211">
        <f>IF(N574="sníž. přenesená",J574,0)</f>
        <v>0</v>
      </c>
      <c r="BI574" s="211">
        <f>IF(N574="nulová",J574,0)</f>
        <v>0</v>
      </c>
      <c r="BJ574" s="18" t="s">
        <v>84</v>
      </c>
      <c r="BK574" s="211">
        <f>ROUND(I574*H574,2)</f>
        <v>0</v>
      </c>
      <c r="BL574" s="18" t="s">
        <v>209</v>
      </c>
      <c r="BM574" s="210" t="s">
        <v>1183</v>
      </c>
    </row>
    <row r="575" spans="1:65" s="2" customFormat="1" ht="12">
      <c r="A575" s="39"/>
      <c r="B575" s="40"/>
      <c r="C575" s="199" t="s">
        <v>1184</v>
      </c>
      <c r="D575" s="199" t="s">
        <v>144</v>
      </c>
      <c r="E575" s="200" t="s">
        <v>1185</v>
      </c>
      <c r="F575" s="201" t="s">
        <v>1186</v>
      </c>
      <c r="G575" s="202" t="s">
        <v>388</v>
      </c>
      <c r="H575" s="203">
        <v>44</v>
      </c>
      <c r="I575" s="204"/>
      <c r="J575" s="205">
        <f>ROUND(I575*H575,2)</f>
        <v>0</v>
      </c>
      <c r="K575" s="201" t="s">
        <v>369</v>
      </c>
      <c r="L575" s="45"/>
      <c r="M575" s="206" t="s">
        <v>21</v>
      </c>
      <c r="N575" s="207" t="s">
        <v>47</v>
      </c>
      <c r="O575" s="85"/>
      <c r="P575" s="208">
        <f>O575*H575</f>
        <v>0</v>
      </c>
      <c r="Q575" s="208">
        <v>0.00145</v>
      </c>
      <c r="R575" s="208">
        <f>Q575*H575</f>
        <v>0.0638</v>
      </c>
      <c r="S575" s="208">
        <v>0</v>
      </c>
      <c r="T575" s="209">
        <f>S575*H575</f>
        <v>0</v>
      </c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R575" s="210" t="s">
        <v>209</v>
      </c>
      <c r="AT575" s="210" t="s">
        <v>144</v>
      </c>
      <c r="AU575" s="210" t="s">
        <v>86</v>
      </c>
      <c r="AY575" s="18" t="s">
        <v>143</v>
      </c>
      <c r="BE575" s="211">
        <f>IF(N575="základní",J575,0)</f>
        <v>0</v>
      </c>
      <c r="BF575" s="211">
        <f>IF(N575="snížená",J575,0)</f>
        <v>0</v>
      </c>
      <c r="BG575" s="211">
        <f>IF(N575="zákl. přenesená",J575,0)</f>
        <v>0</v>
      </c>
      <c r="BH575" s="211">
        <f>IF(N575="sníž. přenesená",J575,0)</f>
        <v>0</v>
      </c>
      <c r="BI575" s="211">
        <f>IF(N575="nulová",J575,0)</f>
        <v>0</v>
      </c>
      <c r="BJ575" s="18" t="s">
        <v>84</v>
      </c>
      <c r="BK575" s="211">
        <f>ROUND(I575*H575,2)</f>
        <v>0</v>
      </c>
      <c r="BL575" s="18" t="s">
        <v>209</v>
      </c>
      <c r="BM575" s="210" t="s">
        <v>1187</v>
      </c>
    </row>
    <row r="576" spans="1:65" s="2" customFormat="1" ht="16.5" customHeight="1">
      <c r="A576" s="39"/>
      <c r="B576" s="40"/>
      <c r="C576" s="199" t="s">
        <v>1188</v>
      </c>
      <c r="D576" s="199" t="s">
        <v>144</v>
      </c>
      <c r="E576" s="200" t="s">
        <v>1189</v>
      </c>
      <c r="F576" s="201" t="s">
        <v>1190</v>
      </c>
      <c r="G576" s="202" t="s">
        <v>159</v>
      </c>
      <c r="H576" s="203">
        <v>60.4</v>
      </c>
      <c r="I576" s="204"/>
      <c r="J576" s="205">
        <f>ROUND(I576*H576,2)</f>
        <v>0</v>
      </c>
      <c r="K576" s="201" t="s">
        <v>369</v>
      </c>
      <c r="L576" s="45"/>
      <c r="M576" s="206" t="s">
        <v>21</v>
      </c>
      <c r="N576" s="207" t="s">
        <v>47</v>
      </c>
      <c r="O576" s="85"/>
      <c r="P576" s="208">
        <f>O576*H576</f>
        <v>0</v>
      </c>
      <c r="Q576" s="208">
        <v>0.00055</v>
      </c>
      <c r="R576" s="208">
        <f>Q576*H576</f>
        <v>0.03322</v>
      </c>
      <c r="S576" s="208">
        <v>0</v>
      </c>
      <c r="T576" s="209">
        <f>S576*H576</f>
        <v>0</v>
      </c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R576" s="210" t="s">
        <v>209</v>
      </c>
      <c r="AT576" s="210" t="s">
        <v>144</v>
      </c>
      <c r="AU576" s="210" t="s">
        <v>86</v>
      </c>
      <c r="AY576" s="18" t="s">
        <v>143</v>
      </c>
      <c r="BE576" s="211">
        <f>IF(N576="základní",J576,0)</f>
        <v>0</v>
      </c>
      <c r="BF576" s="211">
        <f>IF(N576="snížená",J576,0)</f>
        <v>0</v>
      </c>
      <c r="BG576" s="211">
        <f>IF(N576="zákl. přenesená",J576,0)</f>
        <v>0</v>
      </c>
      <c r="BH576" s="211">
        <f>IF(N576="sníž. přenesená",J576,0)</f>
        <v>0</v>
      </c>
      <c r="BI576" s="211">
        <f>IF(N576="nulová",J576,0)</f>
        <v>0</v>
      </c>
      <c r="BJ576" s="18" t="s">
        <v>84</v>
      </c>
      <c r="BK576" s="211">
        <f>ROUND(I576*H576,2)</f>
        <v>0</v>
      </c>
      <c r="BL576" s="18" t="s">
        <v>209</v>
      </c>
      <c r="BM576" s="210" t="s">
        <v>1191</v>
      </c>
    </row>
    <row r="577" spans="1:51" s="13" customFormat="1" ht="12">
      <c r="A577" s="13"/>
      <c r="B577" s="229"/>
      <c r="C577" s="230"/>
      <c r="D577" s="212" t="s">
        <v>377</v>
      </c>
      <c r="E577" s="231" t="s">
        <v>21</v>
      </c>
      <c r="F577" s="232" t="s">
        <v>1192</v>
      </c>
      <c r="G577" s="230"/>
      <c r="H577" s="233">
        <v>30.7</v>
      </c>
      <c r="I577" s="234"/>
      <c r="J577" s="230"/>
      <c r="K577" s="230"/>
      <c r="L577" s="235"/>
      <c r="M577" s="236"/>
      <c r="N577" s="237"/>
      <c r="O577" s="237"/>
      <c r="P577" s="237"/>
      <c r="Q577" s="237"/>
      <c r="R577" s="237"/>
      <c r="S577" s="237"/>
      <c r="T577" s="238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39" t="s">
        <v>377</v>
      </c>
      <c r="AU577" s="239" t="s">
        <v>86</v>
      </c>
      <c r="AV577" s="13" t="s">
        <v>86</v>
      </c>
      <c r="AW577" s="13" t="s">
        <v>37</v>
      </c>
      <c r="AX577" s="13" t="s">
        <v>76</v>
      </c>
      <c r="AY577" s="239" t="s">
        <v>143</v>
      </c>
    </row>
    <row r="578" spans="1:51" s="13" customFormat="1" ht="12">
      <c r="A578" s="13"/>
      <c r="B578" s="229"/>
      <c r="C578" s="230"/>
      <c r="D578" s="212" t="s">
        <v>377</v>
      </c>
      <c r="E578" s="231" t="s">
        <v>21</v>
      </c>
      <c r="F578" s="232" t="s">
        <v>1193</v>
      </c>
      <c r="G578" s="230"/>
      <c r="H578" s="233">
        <v>29.7</v>
      </c>
      <c r="I578" s="234"/>
      <c r="J578" s="230"/>
      <c r="K578" s="230"/>
      <c r="L578" s="235"/>
      <c r="M578" s="236"/>
      <c r="N578" s="237"/>
      <c r="O578" s="237"/>
      <c r="P578" s="237"/>
      <c r="Q578" s="237"/>
      <c r="R578" s="237"/>
      <c r="S578" s="237"/>
      <c r="T578" s="238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39" t="s">
        <v>377</v>
      </c>
      <c r="AU578" s="239" t="s">
        <v>86</v>
      </c>
      <c r="AV578" s="13" t="s">
        <v>86</v>
      </c>
      <c r="AW578" s="13" t="s">
        <v>37</v>
      </c>
      <c r="AX578" s="13" t="s">
        <v>76</v>
      </c>
      <c r="AY578" s="239" t="s">
        <v>143</v>
      </c>
    </row>
    <row r="579" spans="1:51" s="14" customFormat="1" ht="12">
      <c r="A579" s="14"/>
      <c r="B579" s="240"/>
      <c r="C579" s="241"/>
      <c r="D579" s="212" t="s">
        <v>377</v>
      </c>
      <c r="E579" s="242" t="s">
        <v>21</v>
      </c>
      <c r="F579" s="243" t="s">
        <v>379</v>
      </c>
      <c r="G579" s="241"/>
      <c r="H579" s="244">
        <v>60.4</v>
      </c>
      <c r="I579" s="245"/>
      <c r="J579" s="241"/>
      <c r="K579" s="241"/>
      <c r="L579" s="246"/>
      <c r="M579" s="247"/>
      <c r="N579" s="248"/>
      <c r="O579" s="248"/>
      <c r="P579" s="248"/>
      <c r="Q579" s="248"/>
      <c r="R579" s="248"/>
      <c r="S579" s="248"/>
      <c r="T579" s="249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50" t="s">
        <v>377</v>
      </c>
      <c r="AU579" s="250" t="s">
        <v>86</v>
      </c>
      <c r="AV579" s="14" t="s">
        <v>149</v>
      </c>
      <c r="AW579" s="14" t="s">
        <v>37</v>
      </c>
      <c r="AX579" s="14" t="s">
        <v>84</v>
      </c>
      <c r="AY579" s="250" t="s">
        <v>143</v>
      </c>
    </row>
    <row r="580" spans="1:65" s="2" customFormat="1" ht="16.5" customHeight="1">
      <c r="A580" s="39"/>
      <c r="B580" s="40"/>
      <c r="C580" s="219" t="s">
        <v>1194</v>
      </c>
      <c r="D580" s="219" t="s">
        <v>372</v>
      </c>
      <c r="E580" s="220" t="s">
        <v>1195</v>
      </c>
      <c r="F580" s="221" t="s">
        <v>1196</v>
      </c>
      <c r="G580" s="222" t="s">
        <v>159</v>
      </c>
      <c r="H580" s="223">
        <v>66.44</v>
      </c>
      <c r="I580" s="224"/>
      <c r="J580" s="225">
        <f>ROUND(I580*H580,2)</f>
        <v>0</v>
      </c>
      <c r="K580" s="221" t="s">
        <v>369</v>
      </c>
      <c r="L580" s="226"/>
      <c r="M580" s="227" t="s">
        <v>21</v>
      </c>
      <c r="N580" s="228" t="s">
        <v>47</v>
      </c>
      <c r="O580" s="85"/>
      <c r="P580" s="208">
        <f>O580*H580</f>
        <v>0</v>
      </c>
      <c r="Q580" s="208">
        <v>8E-05</v>
      </c>
      <c r="R580" s="208">
        <f>Q580*H580</f>
        <v>0.0053152</v>
      </c>
      <c r="S580" s="208">
        <v>0</v>
      </c>
      <c r="T580" s="209">
        <f>S580*H580</f>
        <v>0</v>
      </c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R580" s="210" t="s">
        <v>277</v>
      </c>
      <c r="AT580" s="210" t="s">
        <v>372</v>
      </c>
      <c r="AU580" s="210" t="s">
        <v>86</v>
      </c>
      <c r="AY580" s="18" t="s">
        <v>143</v>
      </c>
      <c r="BE580" s="211">
        <f>IF(N580="základní",J580,0)</f>
        <v>0</v>
      </c>
      <c r="BF580" s="211">
        <f>IF(N580="snížená",J580,0)</f>
        <v>0</v>
      </c>
      <c r="BG580" s="211">
        <f>IF(N580="zákl. přenesená",J580,0)</f>
        <v>0</v>
      </c>
      <c r="BH580" s="211">
        <f>IF(N580="sníž. přenesená",J580,0)</f>
        <v>0</v>
      </c>
      <c r="BI580" s="211">
        <f>IF(N580="nulová",J580,0)</f>
        <v>0</v>
      </c>
      <c r="BJ580" s="18" t="s">
        <v>84</v>
      </c>
      <c r="BK580" s="211">
        <f>ROUND(I580*H580,2)</f>
        <v>0</v>
      </c>
      <c r="BL580" s="18" t="s">
        <v>209</v>
      </c>
      <c r="BM580" s="210" t="s">
        <v>1197</v>
      </c>
    </row>
    <row r="581" spans="1:51" s="13" customFormat="1" ht="12">
      <c r="A581" s="13"/>
      <c r="B581" s="229"/>
      <c r="C581" s="230"/>
      <c r="D581" s="212" t="s">
        <v>377</v>
      </c>
      <c r="E581" s="230"/>
      <c r="F581" s="232" t="s">
        <v>1198</v>
      </c>
      <c r="G581" s="230"/>
      <c r="H581" s="233">
        <v>66.44</v>
      </c>
      <c r="I581" s="234"/>
      <c r="J581" s="230"/>
      <c r="K581" s="230"/>
      <c r="L581" s="235"/>
      <c r="M581" s="236"/>
      <c r="N581" s="237"/>
      <c r="O581" s="237"/>
      <c r="P581" s="237"/>
      <c r="Q581" s="237"/>
      <c r="R581" s="237"/>
      <c r="S581" s="237"/>
      <c r="T581" s="238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39" t="s">
        <v>377</v>
      </c>
      <c r="AU581" s="239" t="s">
        <v>86</v>
      </c>
      <c r="AV581" s="13" t="s">
        <v>86</v>
      </c>
      <c r="AW581" s="13" t="s">
        <v>4</v>
      </c>
      <c r="AX581" s="13" t="s">
        <v>84</v>
      </c>
      <c r="AY581" s="239" t="s">
        <v>143</v>
      </c>
    </row>
    <row r="582" spans="1:65" s="2" customFormat="1" ht="12">
      <c r="A582" s="39"/>
      <c r="B582" s="40"/>
      <c r="C582" s="199" t="s">
        <v>1199</v>
      </c>
      <c r="D582" s="199" t="s">
        <v>144</v>
      </c>
      <c r="E582" s="200" t="s">
        <v>1200</v>
      </c>
      <c r="F582" s="201" t="s">
        <v>1201</v>
      </c>
      <c r="G582" s="202" t="s">
        <v>388</v>
      </c>
      <c r="H582" s="203">
        <v>44</v>
      </c>
      <c r="I582" s="204"/>
      <c r="J582" s="205">
        <f>ROUND(I582*H582,2)</f>
        <v>0</v>
      </c>
      <c r="K582" s="201" t="s">
        <v>369</v>
      </c>
      <c r="L582" s="45"/>
      <c r="M582" s="206" t="s">
        <v>21</v>
      </c>
      <c r="N582" s="207" t="s">
        <v>47</v>
      </c>
      <c r="O582" s="85"/>
      <c r="P582" s="208">
        <f>O582*H582</f>
        <v>0</v>
      </c>
      <c r="Q582" s="208">
        <v>0.009</v>
      </c>
      <c r="R582" s="208">
        <f>Q582*H582</f>
        <v>0.39599999999999996</v>
      </c>
      <c r="S582" s="208">
        <v>0</v>
      </c>
      <c r="T582" s="209">
        <f>S582*H582</f>
        <v>0</v>
      </c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R582" s="210" t="s">
        <v>209</v>
      </c>
      <c r="AT582" s="210" t="s">
        <v>144</v>
      </c>
      <c r="AU582" s="210" t="s">
        <v>86</v>
      </c>
      <c r="AY582" s="18" t="s">
        <v>143</v>
      </c>
      <c r="BE582" s="211">
        <f>IF(N582="základní",J582,0)</f>
        <v>0</v>
      </c>
      <c r="BF582" s="211">
        <f>IF(N582="snížená",J582,0)</f>
        <v>0</v>
      </c>
      <c r="BG582" s="211">
        <f>IF(N582="zákl. přenesená",J582,0)</f>
        <v>0</v>
      </c>
      <c r="BH582" s="211">
        <f>IF(N582="sníž. přenesená",J582,0)</f>
        <v>0</v>
      </c>
      <c r="BI582" s="211">
        <f>IF(N582="nulová",J582,0)</f>
        <v>0</v>
      </c>
      <c r="BJ582" s="18" t="s">
        <v>84</v>
      </c>
      <c r="BK582" s="211">
        <f>ROUND(I582*H582,2)</f>
        <v>0</v>
      </c>
      <c r="BL582" s="18" t="s">
        <v>209</v>
      </c>
      <c r="BM582" s="210" t="s">
        <v>1202</v>
      </c>
    </row>
    <row r="583" spans="1:65" s="2" customFormat="1" ht="16.5" customHeight="1">
      <c r="A583" s="39"/>
      <c r="B583" s="40"/>
      <c r="C583" s="219" t="s">
        <v>1203</v>
      </c>
      <c r="D583" s="219" t="s">
        <v>372</v>
      </c>
      <c r="E583" s="220" t="s">
        <v>1204</v>
      </c>
      <c r="F583" s="221" t="s">
        <v>1205</v>
      </c>
      <c r="G583" s="222" t="s">
        <v>388</v>
      </c>
      <c r="H583" s="223">
        <v>50.6</v>
      </c>
      <c r="I583" s="224"/>
      <c r="J583" s="225">
        <f>ROUND(I583*H583,2)</f>
        <v>0</v>
      </c>
      <c r="K583" s="221" t="s">
        <v>369</v>
      </c>
      <c r="L583" s="226"/>
      <c r="M583" s="227" t="s">
        <v>21</v>
      </c>
      <c r="N583" s="228" t="s">
        <v>47</v>
      </c>
      <c r="O583" s="85"/>
      <c r="P583" s="208">
        <f>O583*H583</f>
        <v>0</v>
      </c>
      <c r="Q583" s="208">
        <v>0.02</v>
      </c>
      <c r="R583" s="208">
        <f>Q583*H583</f>
        <v>1.012</v>
      </c>
      <c r="S583" s="208">
        <v>0</v>
      </c>
      <c r="T583" s="209">
        <f>S583*H583</f>
        <v>0</v>
      </c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R583" s="210" t="s">
        <v>277</v>
      </c>
      <c r="AT583" s="210" t="s">
        <v>372</v>
      </c>
      <c r="AU583" s="210" t="s">
        <v>86</v>
      </c>
      <c r="AY583" s="18" t="s">
        <v>143</v>
      </c>
      <c r="BE583" s="211">
        <f>IF(N583="základní",J583,0)</f>
        <v>0</v>
      </c>
      <c r="BF583" s="211">
        <f>IF(N583="snížená",J583,0)</f>
        <v>0</v>
      </c>
      <c r="BG583" s="211">
        <f>IF(N583="zákl. přenesená",J583,0)</f>
        <v>0</v>
      </c>
      <c r="BH583" s="211">
        <f>IF(N583="sníž. přenesená",J583,0)</f>
        <v>0</v>
      </c>
      <c r="BI583" s="211">
        <f>IF(N583="nulová",J583,0)</f>
        <v>0</v>
      </c>
      <c r="BJ583" s="18" t="s">
        <v>84</v>
      </c>
      <c r="BK583" s="211">
        <f>ROUND(I583*H583,2)</f>
        <v>0</v>
      </c>
      <c r="BL583" s="18" t="s">
        <v>209</v>
      </c>
      <c r="BM583" s="210" t="s">
        <v>1206</v>
      </c>
    </row>
    <row r="584" spans="1:51" s="13" customFormat="1" ht="12">
      <c r="A584" s="13"/>
      <c r="B584" s="229"/>
      <c r="C584" s="230"/>
      <c r="D584" s="212" t="s">
        <v>377</v>
      </c>
      <c r="E584" s="230"/>
      <c r="F584" s="232" t="s">
        <v>1207</v>
      </c>
      <c r="G584" s="230"/>
      <c r="H584" s="233">
        <v>50.6</v>
      </c>
      <c r="I584" s="234"/>
      <c r="J584" s="230"/>
      <c r="K584" s="230"/>
      <c r="L584" s="235"/>
      <c r="M584" s="236"/>
      <c r="N584" s="237"/>
      <c r="O584" s="237"/>
      <c r="P584" s="237"/>
      <c r="Q584" s="237"/>
      <c r="R584" s="237"/>
      <c r="S584" s="237"/>
      <c r="T584" s="238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39" t="s">
        <v>377</v>
      </c>
      <c r="AU584" s="239" t="s">
        <v>86</v>
      </c>
      <c r="AV584" s="13" t="s">
        <v>86</v>
      </c>
      <c r="AW584" s="13" t="s">
        <v>4</v>
      </c>
      <c r="AX584" s="13" t="s">
        <v>84</v>
      </c>
      <c r="AY584" s="239" t="s">
        <v>143</v>
      </c>
    </row>
    <row r="585" spans="1:65" s="2" customFormat="1" ht="12">
      <c r="A585" s="39"/>
      <c r="B585" s="40"/>
      <c r="C585" s="199" t="s">
        <v>1208</v>
      </c>
      <c r="D585" s="199" t="s">
        <v>144</v>
      </c>
      <c r="E585" s="200" t="s">
        <v>1209</v>
      </c>
      <c r="F585" s="201" t="s">
        <v>1210</v>
      </c>
      <c r="G585" s="202" t="s">
        <v>368</v>
      </c>
      <c r="H585" s="203">
        <v>1.722</v>
      </c>
      <c r="I585" s="204"/>
      <c r="J585" s="205">
        <f>ROUND(I585*H585,2)</f>
        <v>0</v>
      </c>
      <c r="K585" s="201" t="s">
        <v>369</v>
      </c>
      <c r="L585" s="45"/>
      <c r="M585" s="206" t="s">
        <v>21</v>
      </c>
      <c r="N585" s="207" t="s">
        <v>47</v>
      </c>
      <c r="O585" s="85"/>
      <c r="P585" s="208">
        <f>O585*H585</f>
        <v>0</v>
      </c>
      <c r="Q585" s="208">
        <v>0</v>
      </c>
      <c r="R585" s="208">
        <f>Q585*H585</f>
        <v>0</v>
      </c>
      <c r="S585" s="208">
        <v>0</v>
      </c>
      <c r="T585" s="209">
        <f>S585*H585</f>
        <v>0</v>
      </c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R585" s="210" t="s">
        <v>209</v>
      </c>
      <c r="AT585" s="210" t="s">
        <v>144</v>
      </c>
      <c r="AU585" s="210" t="s">
        <v>86</v>
      </c>
      <c r="AY585" s="18" t="s">
        <v>143</v>
      </c>
      <c r="BE585" s="211">
        <f>IF(N585="základní",J585,0)</f>
        <v>0</v>
      </c>
      <c r="BF585" s="211">
        <f>IF(N585="snížená",J585,0)</f>
        <v>0</v>
      </c>
      <c r="BG585" s="211">
        <f>IF(N585="zákl. přenesená",J585,0)</f>
        <v>0</v>
      </c>
      <c r="BH585" s="211">
        <f>IF(N585="sníž. přenesená",J585,0)</f>
        <v>0</v>
      </c>
      <c r="BI585" s="211">
        <f>IF(N585="nulová",J585,0)</f>
        <v>0</v>
      </c>
      <c r="BJ585" s="18" t="s">
        <v>84</v>
      </c>
      <c r="BK585" s="211">
        <f>ROUND(I585*H585,2)</f>
        <v>0</v>
      </c>
      <c r="BL585" s="18" t="s">
        <v>209</v>
      </c>
      <c r="BM585" s="210" t="s">
        <v>1211</v>
      </c>
    </row>
    <row r="586" spans="1:63" s="12" customFormat="1" ht="22.8" customHeight="1">
      <c r="A586" s="12"/>
      <c r="B586" s="185"/>
      <c r="C586" s="186"/>
      <c r="D586" s="187" t="s">
        <v>75</v>
      </c>
      <c r="E586" s="217" t="s">
        <v>1212</v>
      </c>
      <c r="F586" s="217" t="s">
        <v>1213</v>
      </c>
      <c r="G586" s="186"/>
      <c r="H586" s="186"/>
      <c r="I586" s="189"/>
      <c r="J586" s="218">
        <f>BK586</f>
        <v>0</v>
      </c>
      <c r="K586" s="186"/>
      <c r="L586" s="191"/>
      <c r="M586" s="192"/>
      <c r="N586" s="193"/>
      <c r="O586" s="193"/>
      <c r="P586" s="194">
        <f>SUM(P587:P588)</f>
        <v>0</v>
      </c>
      <c r="Q586" s="193"/>
      <c r="R586" s="194">
        <f>SUM(R587:R588)</f>
        <v>9.9E-05</v>
      </c>
      <c r="S586" s="193"/>
      <c r="T586" s="195">
        <f>SUM(T587:T588)</f>
        <v>0</v>
      </c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R586" s="196" t="s">
        <v>86</v>
      </c>
      <c r="AT586" s="197" t="s">
        <v>75</v>
      </c>
      <c r="AU586" s="197" t="s">
        <v>84</v>
      </c>
      <c r="AY586" s="196" t="s">
        <v>143</v>
      </c>
      <c r="BK586" s="198">
        <f>SUM(BK587:BK588)</f>
        <v>0</v>
      </c>
    </row>
    <row r="587" spans="1:65" s="2" customFormat="1" ht="16.5" customHeight="1">
      <c r="A587" s="39"/>
      <c r="B587" s="40"/>
      <c r="C587" s="199" t="s">
        <v>1214</v>
      </c>
      <c r="D587" s="199" t="s">
        <v>144</v>
      </c>
      <c r="E587" s="200" t="s">
        <v>1215</v>
      </c>
      <c r="F587" s="201" t="s">
        <v>1216</v>
      </c>
      <c r="G587" s="202" t="s">
        <v>159</v>
      </c>
      <c r="H587" s="203">
        <v>3.3</v>
      </c>
      <c r="I587" s="204"/>
      <c r="J587" s="205">
        <f>ROUND(I587*H587,2)</f>
        <v>0</v>
      </c>
      <c r="K587" s="201" t="s">
        <v>369</v>
      </c>
      <c r="L587" s="45"/>
      <c r="M587" s="206" t="s">
        <v>21</v>
      </c>
      <c r="N587" s="207" t="s">
        <v>47</v>
      </c>
      <c r="O587" s="85"/>
      <c r="P587" s="208">
        <f>O587*H587</f>
        <v>0</v>
      </c>
      <c r="Q587" s="208">
        <v>3E-05</v>
      </c>
      <c r="R587" s="208">
        <f>Q587*H587</f>
        <v>9.9E-05</v>
      </c>
      <c r="S587" s="208">
        <v>0</v>
      </c>
      <c r="T587" s="209">
        <f>S587*H587</f>
        <v>0</v>
      </c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R587" s="210" t="s">
        <v>209</v>
      </c>
      <c r="AT587" s="210" t="s">
        <v>144</v>
      </c>
      <c r="AU587" s="210" t="s">
        <v>86</v>
      </c>
      <c r="AY587" s="18" t="s">
        <v>143</v>
      </c>
      <c r="BE587" s="211">
        <f>IF(N587="základní",J587,0)</f>
        <v>0</v>
      </c>
      <c r="BF587" s="211">
        <f>IF(N587="snížená",J587,0)</f>
        <v>0</v>
      </c>
      <c r="BG587" s="211">
        <f>IF(N587="zákl. přenesená",J587,0)</f>
        <v>0</v>
      </c>
      <c r="BH587" s="211">
        <f>IF(N587="sníž. přenesená",J587,0)</f>
        <v>0</v>
      </c>
      <c r="BI587" s="211">
        <f>IF(N587="nulová",J587,0)</f>
        <v>0</v>
      </c>
      <c r="BJ587" s="18" t="s">
        <v>84</v>
      </c>
      <c r="BK587" s="211">
        <f>ROUND(I587*H587,2)</f>
        <v>0</v>
      </c>
      <c r="BL587" s="18" t="s">
        <v>209</v>
      </c>
      <c r="BM587" s="210" t="s">
        <v>1217</v>
      </c>
    </row>
    <row r="588" spans="1:51" s="13" customFormat="1" ht="12">
      <c r="A588" s="13"/>
      <c r="B588" s="229"/>
      <c r="C588" s="230"/>
      <c r="D588" s="212" t="s">
        <v>377</v>
      </c>
      <c r="E588" s="231" t="s">
        <v>21</v>
      </c>
      <c r="F588" s="232" t="s">
        <v>1218</v>
      </c>
      <c r="G588" s="230"/>
      <c r="H588" s="233">
        <v>3.3</v>
      </c>
      <c r="I588" s="234"/>
      <c r="J588" s="230"/>
      <c r="K588" s="230"/>
      <c r="L588" s="235"/>
      <c r="M588" s="236"/>
      <c r="N588" s="237"/>
      <c r="O588" s="237"/>
      <c r="P588" s="237"/>
      <c r="Q588" s="237"/>
      <c r="R588" s="237"/>
      <c r="S588" s="237"/>
      <c r="T588" s="238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39" t="s">
        <v>377</v>
      </c>
      <c r="AU588" s="239" t="s">
        <v>86</v>
      </c>
      <c r="AV588" s="13" t="s">
        <v>86</v>
      </c>
      <c r="AW588" s="13" t="s">
        <v>37</v>
      </c>
      <c r="AX588" s="13" t="s">
        <v>84</v>
      </c>
      <c r="AY588" s="239" t="s">
        <v>143</v>
      </c>
    </row>
    <row r="589" spans="1:63" s="12" customFormat="1" ht="22.8" customHeight="1">
      <c r="A589" s="12"/>
      <c r="B589" s="185"/>
      <c r="C589" s="186"/>
      <c r="D589" s="187" t="s">
        <v>75</v>
      </c>
      <c r="E589" s="217" t="s">
        <v>1219</v>
      </c>
      <c r="F589" s="217" t="s">
        <v>1220</v>
      </c>
      <c r="G589" s="186"/>
      <c r="H589" s="186"/>
      <c r="I589" s="189"/>
      <c r="J589" s="218">
        <f>BK589</f>
        <v>0</v>
      </c>
      <c r="K589" s="186"/>
      <c r="L589" s="191"/>
      <c r="M589" s="192"/>
      <c r="N589" s="193"/>
      <c r="O589" s="193"/>
      <c r="P589" s="194">
        <f>SUM(P590:P606)</f>
        <v>0</v>
      </c>
      <c r="Q589" s="193"/>
      <c r="R589" s="194">
        <f>SUM(R590:R606)</f>
        <v>0.6883453499999999</v>
      </c>
      <c r="S589" s="193"/>
      <c r="T589" s="195">
        <f>SUM(T590:T606)</f>
        <v>0.12932549</v>
      </c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R589" s="196" t="s">
        <v>86</v>
      </c>
      <c r="AT589" s="197" t="s">
        <v>75</v>
      </c>
      <c r="AU589" s="197" t="s">
        <v>84</v>
      </c>
      <c r="AY589" s="196" t="s">
        <v>143</v>
      </c>
      <c r="BK589" s="198">
        <f>SUM(BK590:BK606)</f>
        <v>0</v>
      </c>
    </row>
    <row r="590" spans="1:65" s="2" customFormat="1" ht="16.5" customHeight="1">
      <c r="A590" s="39"/>
      <c r="B590" s="40"/>
      <c r="C590" s="199" t="s">
        <v>1221</v>
      </c>
      <c r="D590" s="199" t="s">
        <v>144</v>
      </c>
      <c r="E590" s="200" t="s">
        <v>1222</v>
      </c>
      <c r="F590" s="201" t="s">
        <v>1223</v>
      </c>
      <c r="G590" s="202" t="s">
        <v>388</v>
      </c>
      <c r="H590" s="203">
        <v>417.179</v>
      </c>
      <c r="I590" s="204"/>
      <c r="J590" s="205">
        <f>ROUND(I590*H590,2)</f>
        <v>0</v>
      </c>
      <c r="K590" s="201" t="s">
        <v>369</v>
      </c>
      <c r="L590" s="45"/>
      <c r="M590" s="206" t="s">
        <v>21</v>
      </c>
      <c r="N590" s="207" t="s">
        <v>47</v>
      </c>
      <c r="O590" s="85"/>
      <c r="P590" s="208">
        <f>O590*H590</f>
        <v>0</v>
      </c>
      <c r="Q590" s="208">
        <v>0</v>
      </c>
      <c r="R590" s="208">
        <f>Q590*H590</f>
        <v>0</v>
      </c>
      <c r="S590" s="208">
        <v>0</v>
      </c>
      <c r="T590" s="209">
        <f>S590*H590</f>
        <v>0</v>
      </c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R590" s="210" t="s">
        <v>209</v>
      </c>
      <c r="AT590" s="210" t="s">
        <v>144</v>
      </c>
      <c r="AU590" s="210" t="s">
        <v>86</v>
      </c>
      <c r="AY590" s="18" t="s">
        <v>143</v>
      </c>
      <c r="BE590" s="211">
        <f>IF(N590="základní",J590,0)</f>
        <v>0</v>
      </c>
      <c r="BF590" s="211">
        <f>IF(N590="snížená",J590,0)</f>
        <v>0</v>
      </c>
      <c r="BG590" s="211">
        <f>IF(N590="zákl. přenesená",J590,0)</f>
        <v>0</v>
      </c>
      <c r="BH590" s="211">
        <f>IF(N590="sníž. přenesená",J590,0)</f>
        <v>0</v>
      </c>
      <c r="BI590" s="211">
        <f>IF(N590="nulová",J590,0)</f>
        <v>0</v>
      </c>
      <c r="BJ590" s="18" t="s">
        <v>84</v>
      </c>
      <c r="BK590" s="211">
        <f>ROUND(I590*H590,2)</f>
        <v>0</v>
      </c>
      <c r="BL590" s="18" t="s">
        <v>209</v>
      </c>
      <c r="BM590" s="210" t="s">
        <v>1224</v>
      </c>
    </row>
    <row r="591" spans="1:51" s="13" customFormat="1" ht="12">
      <c r="A591" s="13"/>
      <c r="B591" s="229"/>
      <c r="C591" s="230"/>
      <c r="D591" s="212" t="s">
        <v>377</v>
      </c>
      <c r="E591" s="231" t="s">
        <v>21</v>
      </c>
      <c r="F591" s="232" t="s">
        <v>1225</v>
      </c>
      <c r="G591" s="230"/>
      <c r="H591" s="233">
        <v>260.615</v>
      </c>
      <c r="I591" s="234"/>
      <c r="J591" s="230"/>
      <c r="K591" s="230"/>
      <c r="L591" s="235"/>
      <c r="M591" s="236"/>
      <c r="N591" s="237"/>
      <c r="O591" s="237"/>
      <c r="P591" s="237"/>
      <c r="Q591" s="237"/>
      <c r="R591" s="237"/>
      <c r="S591" s="237"/>
      <c r="T591" s="238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39" t="s">
        <v>377</v>
      </c>
      <c r="AU591" s="239" t="s">
        <v>86</v>
      </c>
      <c r="AV591" s="13" t="s">
        <v>86</v>
      </c>
      <c r="AW591" s="13" t="s">
        <v>37</v>
      </c>
      <c r="AX591" s="13" t="s">
        <v>76</v>
      </c>
      <c r="AY591" s="239" t="s">
        <v>143</v>
      </c>
    </row>
    <row r="592" spans="1:51" s="13" customFormat="1" ht="12">
      <c r="A592" s="13"/>
      <c r="B592" s="229"/>
      <c r="C592" s="230"/>
      <c r="D592" s="212" t="s">
        <v>377</v>
      </c>
      <c r="E592" s="231" t="s">
        <v>21</v>
      </c>
      <c r="F592" s="232" t="s">
        <v>1226</v>
      </c>
      <c r="G592" s="230"/>
      <c r="H592" s="233">
        <v>156.564</v>
      </c>
      <c r="I592" s="234"/>
      <c r="J592" s="230"/>
      <c r="K592" s="230"/>
      <c r="L592" s="235"/>
      <c r="M592" s="236"/>
      <c r="N592" s="237"/>
      <c r="O592" s="237"/>
      <c r="P592" s="237"/>
      <c r="Q592" s="237"/>
      <c r="R592" s="237"/>
      <c r="S592" s="237"/>
      <c r="T592" s="238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39" t="s">
        <v>377</v>
      </c>
      <c r="AU592" s="239" t="s">
        <v>86</v>
      </c>
      <c r="AV592" s="13" t="s">
        <v>86</v>
      </c>
      <c r="AW592" s="13" t="s">
        <v>37</v>
      </c>
      <c r="AX592" s="13" t="s">
        <v>76</v>
      </c>
      <c r="AY592" s="239" t="s">
        <v>143</v>
      </c>
    </row>
    <row r="593" spans="1:51" s="14" customFormat="1" ht="12">
      <c r="A593" s="14"/>
      <c r="B593" s="240"/>
      <c r="C593" s="241"/>
      <c r="D593" s="212" t="s">
        <v>377</v>
      </c>
      <c r="E593" s="242" t="s">
        <v>21</v>
      </c>
      <c r="F593" s="243" t="s">
        <v>379</v>
      </c>
      <c r="G593" s="241"/>
      <c r="H593" s="244">
        <v>417.179</v>
      </c>
      <c r="I593" s="245"/>
      <c r="J593" s="241"/>
      <c r="K593" s="241"/>
      <c r="L593" s="246"/>
      <c r="M593" s="247"/>
      <c r="N593" s="248"/>
      <c r="O593" s="248"/>
      <c r="P593" s="248"/>
      <c r="Q593" s="248"/>
      <c r="R593" s="248"/>
      <c r="S593" s="248"/>
      <c r="T593" s="249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50" t="s">
        <v>377</v>
      </c>
      <c r="AU593" s="250" t="s">
        <v>86</v>
      </c>
      <c r="AV593" s="14" t="s">
        <v>149</v>
      </c>
      <c r="AW593" s="14" t="s">
        <v>37</v>
      </c>
      <c r="AX593" s="14" t="s">
        <v>84</v>
      </c>
      <c r="AY593" s="250" t="s">
        <v>143</v>
      </c>
    </row>
    <row r="594" spans="1:65" s="2" customFormat="1" ht="16.5" customHeight="1">
      <c r="A594" s="39"/>
      <c r="B594" s="40"/>
      <c r="C594" s="199" t="s">
        <v>1227</v>
      </c>
      <c r="D594" s="199" t="s">
        <v>144</v>
      </c>
      <c r="E594" s="200" t="s">
        <v>1228</v>
      </c>
      <c r="F594" s="201" t="s">
        <v>1229</v>
      </c>
      <c r="G594" s="202" t="s">
        <v>388</v>
      </c>
      <c r="H594" s="203">
        <v>417.179</v>
      </c>
      <c r="I594" s="204"/>
      <c r="J594" s="205">
        <f>ROUND(I594*H594,2)</f>
        <v>0</v>
      </c>
      <c r="K594" s="201" t="s">
        <v>369</v>
      </c>
      <c r="L594" s="45"/>
      <c r="M594" s="206" t="s">
        <v>21</v>
      </c>
      <c r="N594" s="207" t="s">
        <v>47</v>
      </c>
      <c r="O594" s="85"/>
      <c r="P594" s="208">
        <f>O594*H594</f>
        <v>0</v>
      </c>
      <c r="Q594" s="208">
        <v>0.001</v>
      </c>
      <c r="R594" s="208">
        <f>Q594*H594</f>
        <v>0.41717899999999997</v>
      </c>
      <c r="S594" s="208">
        <v>0.00031</v>
      </c>
      <c r="T594" s="209">
        <f>S594*H594</f>
        <v>0.12932549</v>
      </c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R594" s="210" t="s">
        <v>209</v>
      </c>
      <c r="AT594" s="210" t="s">
        <v>144</v>
      </c>
      <c r="AU594" s="210" t="s">
        <v>86</v>
      </c>
      <c r="AY594" s="18" t="s">
        <v>143</v>
      </c>
      <c r="BE594" s="211">
        <f>IF(N594="základní",J594,0)</f>
        <v>0</v>
      </c>
      <c r="BF594" s="211">
        <f>IF(N594="snížená",J594,0)</f>
        <v>0</v>
      </c>
      <c r="BG594" s="211">
        <f>IF(N594="zákl. přenesená",J594,0)</f>
        <v>0</v>
      </c>
      <c r="BH594" s="211">
        <f>IF(N594="sníž. přenesená",J594,0)</f>
        <v>0</v>
      </c>
      <c r="BI594" s="211">
        <f>IF(N594="nulová",J594,0)</f>
        <v>0</v>
      </c>
      <c r="BJ594" s="18" t="s">
        <v>84</v>
      </c>
      <c r="BK594" s="211">
        <f>ROUND(I594*H594,2)</f>
        <v>0</v>
      </c>
      <c r="BL594" s="18" t="s">
        <v>209</v>
      </c>
      <c r="BM594" s="210" t="s">
        <v>1230</v>
      </c>
    </row>
    <row r="595" spans="1:65" s="2" customFormat="1" ht="16.5" customHeight="1">
      <c r="A595" s="39"/>
      <c r="B595" s="40"/>
      <c r="C595" s="199" t="s">
        <v>1231</v>
      </c>
      <c r="D595" s="199" t="s">
        <v>144</v>
      </c>
      <c r="E595" s="200" t="s">
        <v>1232</v>
      </c>
      <c r="F595" s="201" t="s">
        <v>1233</v>
      </c>
      <c r="G595" s="202" t="s">
        <v>388</v>
      </c>
      <c r="H595" s="203">
        <v>417.179</v>
      </c>
      <c r="I595" s="204"/>
      <c r="J595" s="205">
        <f>ROUND(I595*H595,2)</f>
        <v>0</v>
      </c>
      <c r="K595" s="201" t="s">
        <v>369</v>
      </c>
      <c r="L595" s="45"/>
      <c r="M595" s="206" t="s">
        <v>21</v>
      </c>
      <c r="N595" s="207" t="s">
        <v>47</v>
      </c>
      <c r="O595" s="85"/>
      <c r="P595" s="208">
        <f>O595*H595</f>
        <v>0</v>
      </c>
      <c r="Q595" s="208">
        <v>0</v>
      </c>
      <c r="R595" s="208">
        <f>Q595*H595</f>
        <v>0</v>
      </c>
      <c r="S595" s="208">
        <v>0</v>
      </c>
      <c r="T595" s="209">
        <f>S595*H595</f>
        <v>0</v>
      </c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R595" s="210" t="s">
        <v>209</v>
      </c>
      <c r="AT595" s="210" t="s">
        <v>144</v>
      </c>
      <c r="AU595" s="210" t="s">
        <v>86</v>
      </c>
      <c r="AY595" s="18" t="s">
        <v>143</v>
      </c>
      <c r="BE595" s="211">
        <f>IF(N595="základní",J595,0)</f>
        <v>0</v>
      </c>
      <c r="BF595" s="211">
        <f>IF(N595="snížená",J595,0)</f>
        <v>0</v>
      </c>
      <c r="BG595" s="211">
        <f>IF(N595="zákl. přenesená",J595,0)</f>
        <v>0</v>
      </c>
      <c r="BH595" s="211">
        <f>IF(N595="sníž. přenesená",J595,0)</f>
        <v>0</v>
      </c>
      <c r="BI595" s="211">
        <f>IF(N595="nulová",J595,0)</f>
        <v>0</v>
      </c>
      <c r="BJ595" s="18" t="s">
        <v>84</v>
      </c>
      <c r="BK595" s="211">
        <f>ROUND(I595*H595,2)</f>
        <v>0</v>
      </c>
      <c r="BL595" s="18" t="s">
        <v>209</v>
      </c>
      <c r="BM595" s="210" t="s">
        <v>1234</v>
      </c>
    </row>
    <row r="596" spans="1:65" s="2" customFormat="1" ht="12">
      <c r="A596" s="39"/>
      <c r="B596" s="40"/>
      <c r="C596" s="199" t="s">
        <v>1235</v>
      </c>
      <c r="D596" s="199" t="s">
        <v>144</v>
      </c>
      <c r="E596" s="200" t="s">
        <v>1236</v>
      </c>
      <c r="F596" s="201" t="s">
        <v>1237</v>
      </c>
      <c r="G596" s="202" t="s">
        <v>159</v>
      </c>
      <c r="H596" s="203">
        <v>174.728</v>
      </c>
      <c r="I596" s="204"/>
      <c r="J596" s="205">
        <f>ROUND(I596*H596,2)</f>
        <v>0</v>
      </c>
      <c r="K596" s="201" t="s">
        <v>369</v>
      </c>
      <c r="L596" s="45"/>
      <c r="M596" s="206" t="s">
        <v>21</v>
      </c>
      <c r="N596" s="207" t="s">
        <v>47</v>
      </c>
      <c r="O596" s="85"/>
      <c r="P596" s="208">
        <f>O596*H596</f>
        <v>0</v>
      </c>
      <c r="Q596" s="208">
        <v>0</v>
      </c>
      <c r="R596" s="208">
        <f>Q596*H596</f>
        <v>0</v>
      </c>
      <c r="S596" s="208">
        <v>0</v>
      </c>
      <c r="T596" s="209">
        <f>S596*H596</f>
        <v>0</v>
      </c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R596" s="210" t="s">
        <v>209</v>
      </c>
      <c r="AT596" s="210" t="s">
        <v>144</v>
      </c>
      <c r="AU596" s="210" t="s">
        <v>86</v>
      </c>
      <c r="AY596" s="18" t="s">
        <v>143</v>
      </c>
      <c r="BE596" s="211">
        <f>IF(N596="základní",J596,0)</f>
        <v>0</v>
      </c>
      <c r="BF596" s="211">
        <f>IF(N596="snížená",J596,0)</f>
        <v>0</v>
      </c>
      <c r="BG596" s="211">
        <f>IF(N596="zákl. přenesená",J596,0)</f>
        <v>0</v>
      </c>
      <c r="BH596" s="211">
        <f>IF(N596="sníž. přenesená",J596,0)</f>
        <v>0</v>
      </c>
      <c r="BI596" s="211">
        <f>IF(N596="nulová",J596,0)</f>
        <v>0</v>
      </c>
      <c r="BJ596" s="18" t="s">
        <v>84</v>
      </c>
      <c r="BK596" s="211">
        <f>ROUND(I596*H596,2)</f>
        <v>0</v>
      </c>
      <c r="BL596" s="18" t="s">
        <v>209</v>
      </c>
      <c r="BM596" s="210" t="s">
        <v>1238</v>
      </c>
    </row>
    <row r="597" spans="1:51" s="13" customFormat="1" ht="12">
      <c r="A597" s="13"/>
      <c r="B597" s="229"/>
      <c r="C597" s="230"/>
      <c r="D597" s="212" t="s">
        <v>377</v>
      </c>
      <c r="E597" s="231" t="s">
        <v>21</v>
      </c>
      <c r="F597" s="232" t="s">
        <v>1239</v>
      </c>
      <c r="G597" s="230"/>
      <c r="H597" s="233">
        <v>174.728</v>
      </c>
      <c r="I597" s="234"/>
      <c r="J597" s="230"/>
      <c r="K597" s="230"/>
      <c r="L597" s="235"/>
      <c r="M597" s="236"/>
      <c r="N597" s="237"/>
      <c r="O597" s="237"/>
      <c r="P597" s="237"/>
      <c r="Q597" s="237"/>
      <c r="R597" s="237"/>
      <c r="S597" s="237"/>
      <c r="T597" s="238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39" t="s">
        <v>377</v>
      </c>
      <c r="AU597" s="239" t="s">
        <v>86</v>
      </c>
      <c r="AV597" s="13" t="s">
        <v>86</v>
      </c>
      <c r="AW597" s="13" t="s">
        <v>37</v>
      </c>
      <c r="AX597" s="13" t="s">
        <v>84</v>
      </c>
      <c r="AY597" s="239" t="s">
        <v>143</v>
      </c>
    </row>
    <row r="598" spans="1:65" s="2" customFormat="1" ht="16.5" customHeight="1">
      <c r="A598" s="39"/>
      <c r="B598" s="40"/>
      <c r="C598" s="219" t="s">
        <v>1240</v>
      </c>
      <c r="D598" s="219" t="s">
        <v>372</v>
      </c>
      <c r="E598" s="220" t="s">
        <v>1241</v>
      </c>
      <c r="F598" s="221" t="s">
        <v>1242</v>
      </c>
      <c r="G598" s="222" t="s">
        <v>159</v>
      </c>
      <c r="H598" s="223">
        <v>183.464</v>
      </c>
      <c r="I598" s="224"/>
      <c r="J598" s="225">
        <f>ROUND(I598*H598,2)</f>
        <v>0</v>
      </c>
      <c r="K598" s="221" t="s">
        <v>369</v>
      </c>
      <c r="L598" s="226"/>
      <c r="M598" s="227" t="s">
        <v>21</v>
      </c>
      <c r="N598" s="228" t="s">
        <v>47</v>
      </c>
      <c r="O598" s="85"/>
      <c r="P598" s="208">
        <f>O598*H598</f>
        <v>0</v>
      </c>
      <c r="Q598" s="208">
        <v>0</v>
      </c>
      <c r="R598" s="208">
        <f>Q598*H598</f>
        <v>0</v>
      </c>
      <c r="S598" s="208">
        <v>0</v>
      </c>
      <c r="T598" s="209">
        <f>S598*H598</f>
        <v>0</v>
      </c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R598" s="210" t="s">
        <v>277</v>
      </c>
      <c r="AT598" s="210" t="s">
        <v>372</v>
      </c>
      <c r="AU598" s="210" t="s">
        <v>86</v>
      </c>
      <c r="AY598" s="18" t="s">
        <v>143</v>
      </c>
      <c r="BE598" s="211">
        <f>IF(N598="základní",J598,0)</f>
        <v>0</v>
      </c>
      <c r="BF598" s="211">
        <f>IF(N598="snížená",J598,0)</f>
        <v>0</v>
      </c>
      <c r="BG598" s="211">
        <f>IF(N598="zákl. přenesená",J598,0)</f>
        <v>0</v>
      </c>
      <c r="BH598" s="211">
        <f>IF(N598="sníž. přenesená",J598,0)</f>
        <v>0</v>
      </c>
      <c r="BI598" s="211">
        <f>IF(N598="nulová",J598,0)</f>
        <v>0</v>
      </c>
      <c r="BJ598" s="18" t="s">
        <v>84</v>
      </c>
      <c r="BK598" s="211">
        <f>ROUND(I598*H598,2)</f>
        <v>0</v>
      </c>
      <c r="BL598" s="18" t="s">
        <v>209</v>
      </c>
      <c r="BM598" s="210" t="s">
        <v>1243</v>
      </c>
    </row>
    <row r="599" spans="1:51" s="13" customFormat="1" ht="12">
      <c r="A599" s="13"/>
      <c r="B599" s="229"/>
      <c r="C599" s="230"/>
      <c r="D599" s="212" t="s">
        <v>377</v>
      </c>
      <c r="E599" s="230"/>
      <c r="F599" s="232" t="s">
        <v>1244</v>
      </c>
      <c r="G599" s="230"/>
      <c r="H599" s="233">
        <v>183.464</v>
      </c>
      <c r="I599" s="234"/>
      <c r="J599" s="230"/>
      <c r="K599" s="230"/>
      <c r="L599" s="235"/>
      <c r="M599" s="236"/>
      <c r="N599" s="237"/>
      <c r="O599" s="237"/>
      <c r="P599" s="237"/>
      <c r="Q599" s="237"/>
      <c r="R599" s="237"/>
      <c r="S599" s="237"/>
      <c r="T599" s="238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39" t="s">
        <v>377</v>
      </c>
      <c r="AU599" s="239" t="s">
        <v>86</v>
      </c>
      <c r="AV599" s="13" t="s">
        <v>86</v>
      </c>
      <c r="AW599" s="13" t="s">
        <v>4</v>
      </c>
      <c r="AX599" s="13" t="s">
        <v>84</v>
      </c>
      <c r="AY599" s="239" t="s">
        <v>143</v>
      </c>
    </row>
    <row r="600" spans="1:65" s="2" customFormat="1" ht="12">
      <c r="A600" s="39"/>
      <c r="B600" s="40"/>
      <c r="C600" s="199" t="s">
        <v>1245</v>
      </c>
      <c r="D600" s="199" t="s">
        <v>144</v>
      </c>
      <c r="E600" s="200" t="s">
        <v>1246</v>
      </c>
      <c r="F600" s="201" t="s">
        <v>1247</v>
      </c>
      <c r="G600" s="202" t="s">
        <v>388</v>
      </c>
      <c r="H600" s="203">
        <v>90.164</v>
      </c>
      <c r="I600" s="204"/>
      <c r="J600" s="205">
        <f>ROUND(I600*H600,2)</f>
        <v>0</v>
      </c>
      <c r="K600" s="201" t="s">
        <v>369</v>
      </c>
      <c r="L600" s="45"/>
      <c r="M600" s="206" t="s">
        <v>21</v>
      </c>
      <c r="N600" s="207" t="s">
        <v>47</v>
      </c>
      <c r="O600" s="85"/>
      <c r="P600" s="208">
        <f>O600*H600</f>
        <v>0</v>
      </c>
      <c r="Q600" s="208">
        <v>0</v>
      </c>
      <c r="R600" s="208">
        <f>Q600*H600</f>
        <v>0</v>
      </c>
      <c r="S600" s="208">
        <v>0</v>
      </c>
      <c r="T600" s="209">
        <f>S600*H600</f>
        <v>0</v>
      </c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R600" s="210" t="s">
        <v>209</v>
      </c>
      <c r="AT600" s="210" t="s">
        <v>144</v>
      </c>
      <c r="AU600" s="210" t="s">
        <v>86</v>
      </c>
      <c r="AY600" s="18" t="s">
        <v>143</v>
      </c>
      <c r="BE600" s="211">
        <f>IF(N600="základní",J600,0)</f>
        <v>0</v>
      </c>
      <c r="BF600" s="211">
        <f>IF(N600="snížená",J600,0)</f>
        <v>0</v>
      </c>
      <c r="BG600" s="211">
        <f>IF(N600="zákl. přenesená",J600,0)</f>
        <v>0</v>
      </c>
      <c r="BH600" s="211">
        <f>IF(N600="sníž. přenesená",J600,0)</f>
        <v>0</v>
      </c>
      <c r="BI600" s="211">
        <f>IF(N600="nulová",J600,0)</f>
        <v>0</v>
      </c>
      <c r="BJ600" s="18" t="s">
        <v>84</v>
      </c>
      <c r="BK600" s="211">
        <f>ROUND(I600*H600,2)</f>
        <v>0</v>
      </c>
      <c r="BL600" s="18" t="s">
        <v>209</v>
      </c>
      <c r="BM600" s="210" t="s">
        <v>1248</v>
      </c>
    </row>
    <row r="601" spans="1:51" s="13" customFormat="1" ht="12">
      <c r="A601" s="13"/>
      <c r="B601" s="229"/>
      <c r="C601" s="230"/>
      <c r="D601" s="212" t="s">
        <v>377</v>
      </c>
      <c r="E601" s="231" t="s">
        <v>21</v>
      </c>
      <c r="F601" s="232" t="s">
        <v>1249</v>
      </c>
      <c r="G601" s="230"/>
      <c r="H601" s="233">
        <v>90.164</v>
      </c>
      <c r="I601" s="234"/>
      <c r="J601" s="230"/>
      <c r="K601" s="230"/>
      <c r="L601" s="235"/>
      <c r="M601" s="236"/>
      <c r="N601" s="237"/>
      <c r="O601" s="237"/>
      <c r="P601" s="237"/>
      <c r="Q601" s="237"/>
      <c r="R601" s="237"/>
      <c r="S601" s="237"/>
      <c r="T601" s="238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39" t="s">
        <v>377</v>
      </c>
      <c r="AU601" s="239" t="s">
        <v>86</v>
      </c>
      <c r="AV601" s="13" t="s">
        <v>86</v>
      </c>
      <c r="AW601" s="13" t="s">
        <v>37</v>
      </c>
      <c r="AX601" s="13" t="s">
        <v>84</v>
      </c>
      <c r="AY601" s="239" t="s">
        <v>143</v>
      </c>
    </row>
    <row r="602" spans="1:65" s="2" customFormat="1" ht="16.5" customHeight="1">
      <c r="A602" s="39"/>
      <c r="B602" s="40"/>
      <c r="C602" s="219" t="s">
        <v>1250</v>
      </c>
      <c r="D602" s="219" t="s">
        <v>372</v>
      </c>
      <c r="E602" s="220" t="s">
        <v>1251</v>
      </c>
      <c r="F602" s="221" t="s">
        <v>1252</v>
      </c>
      <c r="G602" s="222" t="s">
        <v>388</v>
      </c>
      <c r="H602" s="223">
        <v>94.672</v>
      </c>
      <c r="I602" s="224"/>
      <c r="J602" s="225">
        <f>ROUND(I602*H602,2)</f>
        <v>0</v>
      </c>
      <c r="K602" s="221" t="s">
        <v>369</v>
      </c>
      <c r="L602" s="226"/>
      <c r="M602" s="227" t="s">
        <v>21</v>
      </c>
      <c r="N602" s="228" t="s">
        <v>47</v>
      </c>
      <c r="O602" s="85"/>
      <c r="P602" s="208">
        <f>O602*H602</f>
        <v>0</v>
      </c>
      <c r="Q602" s="208">
        <v>0</v>
      </c>
      <c r="R602" s="208">
        <f>Q602*H602</f>
        <v>0</v>
      </c>
      <c r="S602" s="208">
        <v>0</v>
      </c>
      <c r="T602" s="209">
        <f>S602*H602</f>
        <v>0</v>
      </c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R602" s="210" t="s">
        <v>277</v>
      </c>
      <c r="AT602" s="210" t="s">
        <v>372</v>
      </c>
      <c r="AU602" s="210" t="s">
        <v>86</v>
      </c>
      <c r="AY602" s="18" t="s">
        <v>143</v>
      </c>
      <c r="BE602" s="211">
        <f>IF(N602="základní",J602,0)</f>
        <v>0</v>
      </c>
      <c r="BF602" s="211">
        <f>IF(N602="snížená",J602,0)</f>
        <v>0</v>
      </c>
      <c r="BG602" s="211">
        <f>IF(N602="zákl. přenesená",J602,0)</f>
        <v>0</v>
      </c>
      <c r="BH602" s="211">
        <f>IF(N602="sníž. přenesená",J602,0)</f>
        <v>0</v>
      </c>
      <c r="BI602" s="211">
        <f>IF(N602="nulová",J602,0)</f>
        <v>0</v>
      </c>
      <c r="BJ602" s="18" t="s">
        <v>84</v>
      </c>
      <c r="BK602" s="211">
        <f>ROUND(I602*H602,2)</f>
        <v>0</v>
      </c>
      <c r="BL602" s="18" t="s">
        <v>209</v>
      </c>
      <c r="BM602" s="210" t="s">
        <v>1253</v>
      </c>
    </row>
    <row r="603" spans="1:51" s="13" customFormat="1" ht="12">
      <c r="A603" s="13"/>
      <c r="B603" s="229"/>
      <c r="C603" s="230"/>
      <c r="D603" s="212" t="s">
        <v>377</v>
      </c>
      <c r="E603" s="230"/>
      <c r="F603" s="232" t="s">
        <v>1254</v>
      </c>
      <c r="G603" s="230"/>
      <c r="H603" s="233">
        <v>94.672</v>
      </c>
      <c r="I603" s="234"/>
      <c r="J603" s="230"/>
      <c r="K603" s="230"/>
      <c r="L603" s="235"/>
      <c r="M603" s="236"/>
      <c r="N603" s="237"/>
      <c r="O603" s="237"/>
      <c r="P603" s="237"/>
      <c r="Q603" s="237"/>
      <c r="R603" s="237"/>
      <c r="S603" s="237"/>
      <c r="T603" s="238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39" t="s">
        <v>377</v>
      </c>
      <c r="AU603" s="239" t="s">
        <v>86</v>
      </c>
      <c r="AV603" s="13" t="s">
        <v>86</v>
      </c>
      <c r="AW603" s="13" t="s">
        <v>4</v>
      </c>
      <c r="AX603" s="13" t="s">
        <v>84</v>
      </c>
      <c r="AY603" s="239" t="s">
        <v>143</v>
      </c>
    </row>
    <row r="604" spans="1:65" s="2" customFormat="1" ht="16.5" customHeight="1">
      <c r="A604" s="39"/>
      <c r="B604" s="40"/>
      <c r="C604" s="199" t="s">
        <v>1255</v>
      </c>
      <c r="D604" s="199" t="s">
        <v>144</v>
      </c>
      <c r="E604" s="200" t="s">
        <v>1256</v>
      </c>
      <c r="F604" s="201" t="s">
        <v>1257</v>
      </c>
      <c r="G604" s="202" t="s">
        <v>388</v>
      </c>
      <c r="H604" s="203">
        <v>417.179</v>
      </c>
      <c r="I604" s="204"/>
      <c r="J604" s="205">
        <f>ROUND(I604*H604,2)</f>
        <v>0</v>
      </c>
      <c r="K604" s="201" t="s">
        <v>369</v>
      </c>
      <c r="L604" s="45"/>
      <c r="M604" s="206" t="s">
        <v>21</v>
      </c>
      <c r="N604" s="207" t="s">
        <v>47</v>
      </c>
      <c r="O604" s="85"/>
      <c r="P604" s="208">
        <f>O604*H604</f>
        <v>0</v>
      </c>
      <c r="Q604" s="208">
        <v>0.0002</v>
      </c>
      <c r="R604" s="208">
        <f>Q604*H604</f>
        <v>0.0834358</v>
      </c>
      <c r="S604" s="208">
        <v>0</v>
      </c>
      <c r="T604" s="209">
        <f>S604*H604</f>
        <v>0</v>
      </c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R604" s="210" t="s">
        <v>209</v>
      </c>
      <c r="AT604" s="210" t="s">
        <v>144</v>
      </c>
      <c r="AU604" s="210" t="s">
        <v>86</v>
      </c>
      <c r="AY604" s="18" t="s">
        <v>143</v>
      </c>
      <c r="BE604" s="211">
        <f>IF(N604="základní",J604,0)</f>
        <v>0</v>
      </c>
      <c r="BF604" s="211">
        <f>IF(N604="snížená",J604,0)</f>
        <v>0</v>
      </c>
      <c r="BG604" s="211">
        <f>IF(N604="zákl. přenesená",J604,0)</f>
        <v>0</v>
      </c>
      <c r="BH604" s="211">
        <f>IF(N604="sníž. přenesená",J604,0)</f>
        <v>0</v>
      </c>
      <c r="BI604" s="211">
        <f>IF(N604="nulová",J604,0)</f>
        <v>0</v>
      </c>
      <c r="BJ604" s="18" t="s">
        <v>84</v>
      </c>
      <c r="BK604" s="211">
        <f>ROUND(I604*H604,2)</f>
        <v>0</v>
      </c>
      <c r="BL604" s="18" t="s">
        <v>209</v>
      </c>
      <c r="BM604" s="210" t="s">
        <v>1258</v>
      </c>
    </row>
    <row r="605" spans="1:65" s="2" customFormat="1" ht="12">
      <c r="A605" s="39"/>
      <c r="B605" s="40"/>
      <c r="C605" s="199" t="s">
        <v>1259</v>
      </c>
      <c r="D605" s="199" t="s">
        <v>144</v>
      </c>
      <c r="E605" s="200" t="s">
        <v>1260</v>
      </c>
      <c r="F605" s="201" t="s">
        <v>1261</v>
      </c>
      <c r="G605" s="202" t="s">
        <v>388</v>
      </c>
      <c r="H605" s="203">
        <v>417.179</v>
      </c>
      <c r="I605" s="204"/>
      <c r="J605" s="205">
        <f>ROUND(I605*H605,2)</f>
        <v>0</v>
      </c>
      <c r="K605" s="201" t="s">
        <v>369</v>
      </c>
      <c r="L605" s="45"/>
      <c r="M605" s="206" t="s">
        <v>21</v>
      </c>
      <c r="N605" s="207" t="s">
        <v>47</v>
      </c>
      <c r="O605" s="85"/>
      <c r="P605" s="208">
        <f>O605*H605</f>
        <v>0</v>
      </c>
      <c r="Q605" s="208">
        <v>0.00013</v>
      </c>
      <c r="R605" s="208">
        <f>Q605*H605</f>
        <v>0.05423326999999999</v>
      </c>
      <c r="S605" s="208">
        <v>0</v>
      </c>
      <c r="T605" s="209">
        <f>S605*H605</f>
        <v>0</v>
      </c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R605" s="210" t="s">
        <v>209</v>
      </c>
      <c r="AT605" s="210" t="s">
        <v>144</v>
      </c>
      <c r="AU605" s="210" t="s">
        <v>86</v>
      </c>
      <c r="AY605" s="18" t="s">
        <v>143</v>
      </c>
      <c r="BE605" s="211">
        <f>IF(N605="základní",J605,0)</f>
        <v>0</v>
      </c>
      <c r="BF605" s="211">
        <f>IF(N605="snížená",J605,0)</f>
        <v>0</v>
      </c>
      <c r="BG605" s="211">
        <f>IF(N605="zákl. přenesená",J605,0)</f>
        <v>0</v>
      </c>
      <c r="BH605" s="211">
        <f>IF(N605="sníž. přenesená",J605,0)</f>
        <v>0</v>
      </c>
      <c r="BI605" s="211">
        <f>IF(N605="nulová",J605,0)</f>
        <v>0</v>
      </c>
      <c r="BJ605" s="18" t="s">
        <v>84</v>
      </c>
      <c r="BK605" s="211">
        <f>ROUND(I605*H605,2)</f>
        <v>0</v>
      </c>
      <c r="BL605" s="18" t="s">
        <v>209</v>
      </c>
      <c r="BM605" s="210" t="s">
        <v>1262</v>
      </c>
    </row>
    <row r="606" spans="1:65" s="2" customFormat="1" ht="12">
      <c r="A606" s="39"/>
      <c r="B606" s="40"/>
      <c r="C606" s="199" t="s">
        <v>1263</v>
      </c>
      <c r="D606" s="199" t="s">
        <v>144</v>
      </c>
      <c r="E606" s="200" t="s">
        <v>1264</v>
      </c>
      <c r="F606" s="201" t="s">
        <v>1265</v>
      </c>
      <c r="G606" s="202" t="s">
        <v>388</v>
      </c>
      <c r="H606" s="203">
        <v>417.179</v>
      </c>
      <c r="I606" s="204"/>
      <c r="J606" s="205">
        <f>ROUND(I606*H606,2)</f>
        <v>0</v>
      </c>
      <c r="K606" s="201" t="s">
        <v>369</v>
      </c>
      <c r="L606" s="45"/>
      <c r="M606" s="206" t="s">
        <v>21</v>
      </c>
      <c r="N606" s="207" t="s">
        <v>47</v>
      </c>
      <c r="O606" s="85"/>
      <c r="P606" s="208">
        <f>O606*H606</f>
        <v>0</v>
      </c>
      <c r="Q606" s="208">
        <v>0.00032</v>
      </c>
      <c r="R606" s="208">
        <f>Q606*H606</f>
        <v>0.13349728</v>
      </c>
      <c r="S606" s="208">
        <v>0</v>
      </c>
      <c r="T606" s="209">
        <f>S606*H606</f>
        <v>0</v>
      </c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R606" s="210" t="s">
        <v>209</v>
      </c>
      <c r="AT606" s="210" t="s">
        <v>144</v>
      </c>
      <c r="AU606" s="210" t="s">
        <v>86</v>
      </c>
      <c r="AY606" s="18" t="s">
        <v>143</v>
      </c>
      <c r="BE606" s="211">
        <f>IF(N606="základní",J606,0)</f>
        <v>0</v>
      </c>
      <c r="BF606" s="211">
        <f>IF(N606="snížená",J606,0)</f>
        <v>0</v>
      </c>
      <c r="BG606" s="211">
        <f>IF(N606="zákl. přenesená",J606,0)</f>
        <v>0</v>
      </c>
      <c r="BH606" s="211">
        <f>IF(N606="sníž. přenesená",J606,0)</f>
        <v>0</v>
      </c>
      <c r="BI606" s="211">
        <f>IF(N606="nulová",J606,0)</f>
        <v>0</v>
      </c>
      <c r="BJ606" s="18" t="s">
        <v>84</v>
      </c>
      <c r="BK606" s="211">
        <f>ROUND(I606*H606,2)</f>
        <v>0</v>
      </c>
      <c r="BL606" s="18" t="s">
        <v>209</v>
      </c>
      <c r="BM606" s="210" t="s">
        <v>1266</v>
      </c>
    </row>
    <row r="607" spans="1:63" s="12" customFormat="1" ht="25.9" customHeight="1">
      <c r="A607" s="12"/>
      <c r="B607" s="185"/>
      <c r="C607" s="186"/>
      <c r="D607" s="187" t="s">
        <v>75</v>
      </c>
      <c r="E607" s="188" t="s">
        <v>372</v>
      </c>
      <c r="F607" s="188" t="s">
        <v>1267</v>
      </c>
      <c r="G607" s="186"/>
      <c r="H607" s="186"/>
      <c r="I607" s="189"/>
      <c r="J607" s="190">
        <f>BK607</f>
        <v>0</v>
      </c>
      <c r="K607" s="186"/>
      <c r="L607" s="191"/>
      <c r="M607" s="192"/>
      <c r="N607" s="193"/>
      <c r="O607" s="193"/>
      <c r="P607" s="194">
        <f>P608</f>
        <v>0</v>
      </c>
      <c r="Q607" s="193"/>
      <c r="R607" s="194">
        <f>R608</f>
        <v>1.1573600000000002</v>
      </c>
      <c r="S607" s="193"/>
      <c r="T607" s="195">
        <f>T608</f>
        <v>0</v>
      </c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R607" s="196" t="s">
        <v>156</v>
      </c>
      <c r="AT607" s="197" t="s">
        <v>75</v>
      </c>
      <c r="AU607" s="197" t="s">
        <v>76</v>
      </c>
      <c r="AY607" s="196" t="s">
        <v>143</v>
      </c>
      <c r="BK607" s="198">
        <f>BK608</f>
        <v>0</v>
      </c>
    </row>
    <row r="608" spans="1:63" s="12" customFormat="1" ht="22.8" customHeight="1">
      <c r="A608" s="12"/>
      <c r="B608" s="185"/>
      <c r="C608" s="186"/>
      <c r="D608" s="187" t="s">
        <v>75</v>
      </c>
      <c r="E608" s="217" t="s">
        <v>1268</v>
      </c>
      <c r="F608" s="217" t="s">
        <v>1269</v>
      </c>
      <c r="G608" s="186"/>
      <c r="H608" s="186"/>
      <c r="I608" s="189"/>
      <c r="J608" s="218">
        <f>BK608</f>
        <v>0</v>
      </c>
      <c r="K608" s="186"/>
      <c r="L608" s="191"/>
      <c r="M608" s="192"/>
      <c r="N608" s="193"/>
      <c r="O608" s="193"/>
      <c r="P608" s="194">
        <f>SUM(P609:P612)</f>
        <v>0</v>
      </c>
      <c r="Q608" s="193"/>
      <c r="R608" s="194">
        <f>SUM(R609:R612)</f>
        <v>1.1573600000000002</v>
      </c>
      <c r="S608" s="193"/>
      <c r="T608" s="195">
        <f>SUM(T609:T612)</f>
        <v>0</v>
      </c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R608" s="196" t="s">
        <v>156</v>
      </c>
      <c r="AT608" s="197" t="s">
        <v>75</v>
      </c>
      <c r="AU608" s="197" t="s">
        <v>84</v>
      </c>
      <c r="AY608" s="196" t="s">
        <v>143</v>
      </c>
      <c r="BK608" s="198">
        <f>SUM(BK609:BK612)</f>
        <v>0</v>
      </c>
    </row>
    <row r="609" spans="1:65" s="2" customFormat="1" ht="12">
      <c r="A609" s="39"/>
      <c r="B609" s="40"/>
      <c r="C609" s="199" t="s">
        <v>1270</v>
      </c>
      <c r="D609" s="199" t="s">
        <v>144</v>
      </c>
      <c r="E609" s="200" t="s">
        <v>1271</v>
      </c>
      <c r="F609" s="201" t="s">
        <v>1272</v>
      </c>
      <c r="G609" s="202" t="s">
        <v>159</v>
      </c>
      <c r="H609" s="203">
        <v>74</v>
      </c>
      <c r="I609" s="204"/>
      <c r="J609" s="205">
        <f>ROUND(I609*H609,2)</f>
        <v>0</v>
      </c>
      <c r="K609" s="201" t="s">
        <v>369</v>
      </c>
      <c r="L609" s="45"/>
      <c r="M609" s="206" t="s">
        <v>21</v>
      </c>
      <c r="N609" s="207" t="s">
        <v>47</v>
      </c>
      <c r="O609" s="85"/>
      <c r="P609" s="208">
        <f>O609*H609</f>
        <v>0</v>
      </c>
      <c r="Q609" s="208">
        <v>0.01564</v>
      </c>
      <c r="R609" s="208">
        <f>Q609*H609</f>
        <v>1.1573600000000002</v>
      </c>
      <c r="S609" s="208">
        <v>0</v>
      </c>
      <c r="T609" s="209">
        <f>S609*H609</f>
        <v>0</v>
      </c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R609" s="210" t="s">
        <v>427</v>
      </c>
      <c r="AT609" s="210" t="s">
        <v>144</v>
      </c>
      <c r="AU609" s="210" t="s">
        <v>86</v>
      </c>
      <c r="AY609" s="18" t="s">
        <v>143</v>
      </c>
      <c r="BE609" s="211">
        <f>IF(N609="základní",J609,0)</f>
        <v>0</v>
      </c>
      <c r="BF609" s="211">
        <f>IF(N609="snížená",J609,0)</f>
        <v>0</v>
      </c>
      <c r="BG609" s="211">
        <f>IF(N609="zákl. přenesená",J609,0)</f>
        <v>0</v>
      </c>
      <c r="BH609" s="211">
        <f>IF(N609="sníž. přenesená",J609,0)</f>
        <v>0</v>
      </c>
      <c r="BI609" s="211">
        <f>IF(N609="nulová",J609,0)</f>
        <v>0</v>
      </c>
      <c r="BJ609" s="18" t="s">
        <v>84</v>
      </c>
      <c r="BK609" s="211">
        <f>ROUND(I609*H609,2)</f>
        <v>0</v>
      </c>
      <c r="BL609" s="18" t="s">
        <v>427</v>
      </c>
      <c r="BM609" s="210" t="s">
        <v>1273</v>
      </c>
    </row>
    <row r="610" spans="1:51" s="13" customFormat="1" ht="12">
      <c r="A610" s="13"/>
      <c r="B610" s="229"/>
      <c r="C610" s="230"/>
      <c r="D610" s="212" t="s">
        <v>377</v>
      </c>
      <c r="E610" s="231" t="s">
        <v>21</v>
      </c>
      <c r="F610" s="232" t="s">
        <v>1274</v>
      </c>
      <c r="G610" s="230"/>
      <c r="H610" s="233">
        <v>63</v>
      </c>
      <c r="I610" s="234"/>
      <c r="J610" s="230"/>
      <c r="K610" s="230"/>
      <c r="L610" s="235"/>
      <c r="M610" s="236"/>
      <c r="N610" s="237"/>
      <c r="O610" s="237"/>
      <c r="P610" s="237"/>
      <c r="Q610" s="237"/>
      <c r="R610" s="237"/>
      <c r="S610" s="237"/>
      <c r="T610" s="238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39" t="s">
        <v>377</v>
      </c>
      <c r="AU610" s="239" t="s">
        <v>86</v>
      </c>
      <c r="AV610" s="13" t="s">
        <v>86</v>
      </c>
      <c r="AW610" s="13" t="s">
        <v>37</v>
      </c>
      <c r="AX610" s="13" t="s">
        <v>76</v>
      </c>
      <c r="AY610" s="239" t="s">
        <v>143</v>
      </c>
    </row>
    <row r="611" spans="1:51" s="13" customFormat="1" ht="12">
      <c r="A611" s="13"/>
      <c r="B611" s="229"/>
      <c r="C611" s="230"/>
      <c r="D611" s="212" t="s">
        <v>377</v>
      </c>
      <c r="E611" s="231" t="s">
        <v>21</v>
      </c>
      <c r="F611" s="232" t="s">
        <v>575</v>
      </c>
      <c r="G611" s="230"/>
      <c r="H611" s="233">
        <v>11</v>
      </c>
      <c r="I611" s="234"/>
      <c r="J611" s="230"/>
      <c r="K611" s="230"/>
      <c r="L611" s="235"/>
      <c r="M611" s="236"/>
      <c r="N611" s="237"/>
      <c r="O611" s="237"/>
      <c r="P611" s="237"/>
      <c r="Q611" s="237"/>
      <c r="R611" s="237"/>
      <c r="S611" s="237"/>
      <c r="T611" s="238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39" t="s">
        <v>377</v>
      </c>
      <c r="AU611" s="239" t="s">
        <v>86</v>
      </c>
      <c r="AV611" s="13" t="s">
        <v>86</v>
      </c>
      <c r="AW611" s="13" t="s">
        <v>37</v>
      </c>
      <c r="AX611" s="13" t="s">
        <v>76</v>
      </c>
      <c r="AY611" s="239" t="s">
        <v>143</v>
      </c>
    </row>
    <row r="612" spans="1:51" s="14" customFormat="1" ht="12">
      <c r="A612" s="14"/>
      <c r="B612" s="240"/>
      <c r="C612" s="241"/>
      <c r="D612" s="212" t="s">
        <v>377</v>
      </c>
      <c r="E612" s="242" t="s">
        <v>21</v>
      </c>
      <c r="F612" s="243" t="s">
        <v>379</v>
      </c>
      <c r="G612" s="241"/>
      <c r="H612" s="244">
        <v>74</v>
      </c>
      <c r="I612" s="245"/>
      <c r="J612" s="241"/>
      <c r="K612" s="241"/>
      <c r="L612" s="246"/>
      <c r="M612" s="247"/>
      <c r="N612" s="248"/>
      <c r="O612" s="248"/>
      <c r="P612" s="248"/>
      <c r="Q612" s="248"/>
      <c r="R612" s="248"/>
      <c r="S612" s="248"/>
      <c r="T612" s="249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50" t="s">
        <v>377</v>
      </c>
      <c r="AU612" s="250" t="s">
        <v>86</v>
      </c>
      <c r="AV612" s="14" t="s">
        <v>149</v>
      </c>
      <c r="AW612" s="14" t="s">
        <v>37</v>
      </c>
      <c r="AX612" s="14" t="s">
        <v>84</v>
      </c>
      <c r="AY612" s="250" t="s">
        <v>143</v>
      </c>
    </row>
    <row r="613" spans="1:63" s="12" customFormat="1" ht="25.9" customHeight="1">
      <c r="A613" s="12"/>
      <c r="B613" s="185"/>
      <c r="C613" s="186"/>
      <c r="D613" s="187" t="s">
        <v>75</v>
      </c>
      <c r="E613" s="188" t="s">
        <v>1275</v>
      </c>
      <c r="F613" s="188" t="s">
        <v>1276</v>
      </c>
      <c r="G613" s="186"/>
      <c r="H613" s="186"/>
      <c r="I613" s="189"/>
      <c r="J613" s="190">
        <f>BK613</f>
        <v>0</v>
      </c>
      <c r="K613" s="186"/>
      <c r="L613" s="191"/>
      <c r="M613" s="192"/>
      <c r="N613" s="193"/>
      <c r="O613" s="193"/>
      <c r="P613" s="194">
        <f>P614+P617+P619</f>
        <v>0</v>
      </c>
      <c r="Q613" s="193"/>
      <c r="R613" s="194">
        <f>R614+R617+R619</f>
        <v>0</v>
      </c>
      <c r="S613" s="193"/>
      <c r="T613" s="195">
        <f>T614+T617+T619</f>
        <v>0</v>
      </c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R613" s="196" t="s">
        <v>166</v>
      </c>
      <c r="AT613" s="197" t="s">
        <v>75</v>
      </c>
      <c r="AU613" s="197" t="s">
        <v>76</v>
      </c>
      <c r="AY613" s="196" t="s">
        <v>143</v>
      </c>
      <c r="BK613" s="198">
        <f>BK614+BK617+BK619</f>
        <v>0</v>
      </c>
    </row>
    <row r="614" spans="1:63" s="12" customFormat="1" ht="22.8" customHeight="1">
      <c r="A614" s="12"/>
      <c r="B614" s="185"/>
      <c r="C614" s="186"/>
      <c r="D614" s="187" t="s">
        <v>75</v>
      </c>
      <c r="E614" s="217" t="s">
        <v>1277</v>
      </c>
      <c r="F614" s="217" t="s">
        <v>1278</v>
      </c>
      <c r="G614" s="186"/>
      <c r="H614" s="186"/>
      <c r="I614" s="189"/>
      <c r="J614" s="218">
        <f>BK614</f>
        <v>0</v>
      </c>
      <c r="K614" s="186"/>
      <c r="L614" s="191"/>
      <c r="M614" s="192"/>
      <c r="N614" s="193"/>
      <c r="O614" s="193"/>
      <c r="P614" s="194">
        <f>SUM(P615:P616)</f>
        <v>0</v>
      </c>
      <c r="Q614" s="193"/>
      <c r="R614" s="194">
        <f>SUM(R615:R616)</f>
        <v>0</v>
      </c>
      <c r="S614" s="193"/>
      <c r="T614" s="195">
        <f>SUM(T615:T616)</f>
        <v>0</v>
      </c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R614" s="196" t="s">
        <v>166</v>
      </c>
      <c r="AT614" s="197" t="s">
        <v>75</v>
      </c>
      <c r="AU614" s="197" t="s">
        <v>84</v>
      </c>
      <c r="AY614" s="196" t="s">
        <v>143</v>
      </c>
      <c r="BK614" s="198">
        <f>SUM(BK615:BK616)</f>
        <v>0</v>
      </c>
    </row>
    <row r="615" spans="1:65" s="2" customFormat="1" ht="12">
      <c r="A615" s="39"/>
      <c r="B615" s="40"/>
      <c r="C615" s="199" t="s">
        <v>1279</v>
      </c>
      <c r="D615" s="199" t="s">
        <v>144</v>
      </c>
      <c r="E615" s="200" t="s">
        <v>1280</v>
      </c>
      <c r="F615" s="201" t="s">
        <v>1281</v>
      </c>
      <c r="G615" s="202" t="s">
        <v>1033</v>
      </c>
      <c r="H615" s="203">
        <v>1</v>
      </c>
      <c r="I615" s="204"/>
      <c r="J615" s="205">
        <f>ROUND(I615*H615,2)</f>
        <v>0</v>
      </c>
      <c r="K615" s="201" t="s">
        <v>148</v>
      </c>
      <c r="L615" s="45"/>
      <c r="M615" s="206" t="s">
        <v>21</v>
      </c>
      <c r="N615" s="207" t="s">
        <v>47</v>
      </c>
      <c r="O615" s="85"/>
      <c r="P615" s="208">
        <f>O615*H615</f>
        <v>0</v>
      </c>
      <c r="Q615" s="208">
        <v>0</v>
      </c>
      <c r="R615" s="208">
        <f>Q615*H615</f>
        <v>0</v>
      </c>
      <c r="S615" s="208">
        <v>0</v>
      </c>
      <c r="T615" s="209">
        <f>S615*H615</f>
        <v>0</v>
      </c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R615" s="210" t="s">
        <v>1282</v>
      </c>
      <c r="AT615" s="210" t="s">
        <v>144</v>
      </c>
      <c r="AU615" s="210" t="s">
        <v>86</v>
      </c>
      <c r="AY615" s="18" t="s">
        <v>143</v>
      </c>
      <c r="BE615" s="211">
        <f>IF(N615="základní",J615,0)</f>
        <v>0</v>
      </c>
      <c r="BF615" s="211">
        <f>IF(N615="snížená",J615,0)</f>
        <v>0</v>
      </c>
      <c r="BG615" s="211">
        <f>IF(N615="zákl. přenesená",J615,0)</f>
        <v>0</v>
      </c>
      <c r="BH615" s="211">
        <f>IF(N615="sníž. přenesená",J615,0)</f>
        <v>0</v>
      </c>
      <c r="BI615" s="211">
        <f>IF(N615="nulová",J615,0)</f>
        <v>0</v>
      </c>
      <c r="BJ615" s="18" t="s">
        <v>84</v>
      </c>
      <c r="BK615" s="211">
        <f>ROUND(I615*H615,2)</f>
        <v>0</v>
      </c>
      <c r="BL615" s="18" t="s">
        <v>1282</v>
      </c>
      <c r="BM615" s="210" t="s">
        <v>1283</v>
      </c>
    </row>
    <row r="616" spans="1:65" s="2" customFormat="1" ht="24.15" customHeight="1">
      <c r="A616" s="39"/>
      <c r="B616" s="40"/>
      <c r="C616" s="199" t="s">
        <v>1284</v>
      </c>
      <c r="D616" s="199" t="s">
        <v>144</v>
      </c>
      <c r="E616" s="200" t="s">
        <v>1285</v>
      </c>
      <c r="F616" s="201" t="s">
        <v>1286</v>
      </c>
      <c r="G616" s="202" t="s">
        <v>1033</v>
      </c>
      <c r="H616" s="203">
        <v>1</v>
      </c>
      <c r="I616" s="204"/>
      <c r="J616" s="205">
        <f>ROUND(I616*H616,2)</f>
        <v>0</v>
      </c>
      <c r="K616" s="201" t="s">
        <v>148</v>
      </c>
      <c r="L616" s="45"/>
      <c r="M616" s="206" t="s">
        <v>21</v>
      </c>
      <c r="N616" s="207" t="s">
        <v>47</v>
      </c>
      <c r="O616" s="85"/>
      <c r="P616" s="208">
        <f>O616*H616</f>
        <v>0</v>
      </c>
      <c r="Q616" s="208">
        <v>0</v>
      </c>
      <c r="R616" s="208">
        <f>Q616*H616</f>
        <v>0</v>
      </c>
      <c r="S616" s="208">
        <v>0</v>
      </c>
      <c r="T616" s="209">
        <f>S616*H616</f>
        <v>0</v>
      </c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R616" s="210" t="s">
        <v>1282</v>
      </c>
      <c r="AT616" s="210" t="s">
        <v>144</v>
      </c>
      <c r="AU616" s="210" t="s">
        <v>86</v>
      </c>
      <c r="AY616" s="18" t="s">
        <v>143</v>
      </c>
      <c r="BE616" s="211">
        <f>IF(N616="základní",J616,0)</f>
        <v>0</v>
      </c>
      <c r="BF616" s="211">
        <f>IF(N616="snížená",J616,0)</f>
        <v>0</v>
      </c>
      <c r="BG616" s="211">
        <f>IF(N616="zákl. přenesená",J616,0)</f>
        <v>0</v>
      </c>
      <c r="BH616" s="211">
        <f>IF(N616="sníž. přenesená",J616,0)</f>
        <v>0</v>
      </c>
      <c r="BI616" s="211">
        <f>IF(N616="nulová",J616,0)</f>
        <v>0</v>
      </c>
      <c r="BJ616" s="18" t="s">
        <v>84</v>
      </c>
      <c r="BK616" s="211">
        <f>ROUND(I616*H616,2)</f>
        <v>0</v>
      </c>
      <c r="BL616" s="18" t="s">
        <v>1282</v>
      </c>
      <c r="BM616" s="210" t="s">
        <v>1287</v>
      </c>
    </row>
    <row r="617" spans="1:63" s="12" customFormat="1" ht="22.8" customHeight="1">
      <c r="A617" s="12"/>
      <c r="B617" s="185"/>
      <c r="C617" s="186"/>
      <c r="D617" s="187" t="s">
        <v>75</v>
      </c>
      <c r="E617" s="217" t="s">
        <v>1288</v>
      </c>
      <c r="F617" s="217" t="s">
        <v>1289</v>
      </c>
      <c r="G617" s="186"/>
      <c r="H617" s="186"/>
      <c r="I617" s="189"/>
      <c r="J617" s="218">
        <f>BK617</f>
        <v>0</v>
      </c>
      <c r="K617" s="186"/>
      <c r="L617" s="191"/>
      <c r="M617" s="192"/>
      <c r="N617" s="193"/>
      <c r="O617" s="193"/>
      <c r="P617" s="194">
        <f>P618</f>
        <v>0</v>
      </c>
      <c r="Q617" s="193"/>
      <c r="R617" s="194">
        <f>R618</f>
        <v>0</v>
      </c>
      <c r="S617" s="193"/>
      <c r="T617" s="195">
        <f>T618</f>
        <v>0</v>
      </c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R617" s="196" t="s">
        <v>166</v>
      </c>
      <c r="AT617" s="197" t="s">
        <v>75</v>
      </c>
      <c r="AU617" s="197" t="s">
        <v>84</v>
      </c>
      <c r="AY617" s="196" t="s">
        <v>143</v>
      </c>
      <c r="BK617" s="198">
        <f>BK618</f>
        <v>0</v>
      </c>
    </row>
    <row r="618" spans="1:65" s="2" customFormat="1" ht="16.5" customHeight="1">
      <c r="A618" s="39"/>
      <c r="B618" s="40"/>
      <c r="C618" s="199" t="s">
        <v>1290</v>
      </c>
      <c r="D618" s="199" t="s">
        <v>144</v>
      </c>
      <c r="E618" s="200" t="s">
        <v>1291</v>
      </c>
      <c r="F618" s="201" t="s">
        <v>1292</v>
      </c>
      <c r="G618" s="202" t="s">
        <v>845</v>
      </c>
      <c r="H618" s="203">
        <v>1</v>
      </c>
      <c r="I618" s="204"/>
      <c r="J618" s="205">
        <f>ROUND(I618*H618,2)</f>
        <v>0</v>
      </c>
      <c r="K618" s="201" t="s">
        <v>148</v>
      </c>
      <c r="L618" s="45"/>
      <c r="M618" s="206" t="s">
        <v>21</v>
      </c>
      <c r="N618" s="207" t="s">
        <v>47</v>
      </c>
      <c r="O618" s="85"/>
      <c r="P618" s="208">
        <f>O618*H618</f>
        <v>0</v>
      </c>
      <c r="Q618" s="208">
        <v>0</v>
      </c>
      <c r="R618" s="208">
        <f>Q618*H618</f>
        <v>0</v>
      </c>
      <c r="S618" s="208">
        <v>0</v>
      </c>
      <c r="T618" s="209">
        <f>S618*H618</f>
        <v>0</v>
      </c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R618" s="210" t="s">
        <v>1282</v>
      </c>
      <c r="AT618" s="210" t="s">
        <v>144</v>
      </c>
      <c r="AU618" s="210" t="s">
        <v>86</v>
      </c>
      <c r="AY618" s="18" t="s">
        <v>143</v>
      </c>
      <c r="BE618" s="211">
        <f>IF(N618="základní",J618,0)</f>
        <v>0</v>
      </c>
      <c r="BF618" s="211">
        <f>IF(N618="snížená",J618,0)</f>
        <v>0</v>
      </c>
      <c r="BG618" s="211">
        <f>IF(N618="zákl. přenesená",J618,0)</f>
        <v>0</v>
      </c>
      <c r="BH618" s="211">
        <f>IF(N618="sníž. přenesená",J618,0)</f>
        <v>0</v>
      </c>
      <c r="BI618" s="211">
        <f>IF(N618="nulová",J618,0)</f>
        <v>0</v>
      </c>
      <c r="BJ618" s="18" t="s">
        <v>84</v>
      </c>
      <c r="BK618" s="211">
        <f>ROUND(I618*H618,2)</f>
        <v>0</v>
      </c>
      <c r="BL618" s="18" t="s">
        <v>1282</v>
      </c>
      <c r="BM618" s="210" t="s">
        <v>1293</v>
      </c>
    </row>
    <row r="619" spans="1:63" s="12" customFormat="1" ht="22.8" customHeight="1">
      <c r="A619" s="12"/>
      <c r="B619" s="185"/>
      <c r="C619" s="186"/>
      <c r="D619" s="187" t="s">
        <v>75</v>
      </c>
      <c r="E619" s="217" t="s">
        <v>1294</v>
      </c>
      <c r="F619" s="217" t="s">
        <v>1295</v>
      </c>
      <c r="G619" s="186"/>
      <c r="H619" s="186"/>
      <c r="I619" s="189"/>
      <c r="J619" s="218">
        <f>BK619</f>
        <v>0</v>
      </c>
      <c r="K619" s="186"/>
      <c r="L619" s="191"/>
      <c r="M619" s="192"/>
      <c r="N619" s="193"/>
      <c r="O619" s="193"/>
      <c r="P619" s="194">
        <f>P620</f>
        <v>0</v>
      </c>
      <c r="Q619" s="193"/>
      <c r="R619" s="194">
        <f>R620</f>
        <v>0</v>
      </c>
      <c r="S619" s="193"/>
      <c r="T619" s="195">
        <f>T620</f>
        <v>0</v>
      </c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R619" s="196" t="s">
        <v>166</v>
      </c>
      <c r="AT619" s="197" t="s">
        <v>75</v>
      </c>
      <c r="AU619" s="197" t="s">
        <v>84</v>
      </c>
      <c r="AY619" s="196" t="s">
        <v>143</v>
      </c>
      <c r="BK619" s="198">
        <f>BK620</f>
        <v>0</v>
      </c>
    </row>
    <row r="620" spans="1:65" s="2" customFormat="1" ht="24.15" customHeight="1">
      <c r="A620" s="39"/>
      <c r="B620" s="40"/>
      <c r="C620" s="199" t="s">
        <v>1296</v>
      </c>
      <c r="D620" s="199" t="s">
        <v>144</v>
      </c>
      <c r="E620" s="200" t="s">
        <v>1297</v>
      </c>
      <c r="F620" s="201" t="s">
        <v>1298</v>
      </c>
      <c r="G620" s="202" t="s">
        <v>1033</v>
      </c>
      <c r="H620" s="203">
        <v>1</v>
      </c>
      <c r="I620" s="204"/>
      <c r="J620" s="205">
        <f>ROUND(I620*H620,2)</f>
        <v>0</v>
      </c>
      <c r="K620" s="201" t="s">
        <v>148</v>
      </c>
      <c r="L620" s="45"/>
      <c r="M620" s="262" t="s">
        <v>21</v>
      </c>
      <c r="N620" s="263" t="s">
        <v>47</v>
      </c>
      <c r="O620" s="264"/>
      <c r="P620" s="265">
        <f>O620*H620</f>
        <v>0</v>
      </c>
      <c r="Q620" s="265">
        <v>0</v>
      </c>
      <c r="R620" s="265">
        <f>Q620*H620</f>
        <v>0</v>
      </c>
      <c r="S620" s="265">
        <v>0</v>
      </c>
      <c r="T620" s="266">
        <f>S620*H620</f>
        <v>0</v>
      </c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R620" s="210" t="s">
        <v>1282</v>
      </c>
      <c r="AT620" s="210" t="s">
        <v>144</v>
      </c>
      <c r="AU620" s="210" t="s">
        <v>86</v>
      </c>
      <c r="AY620" s="18" t="s">
        <v>143</v>
      </c>
      <c r="BE620" s="211">
        <f>IF(N620="základní",J620,0)</f>
        <v>0</v>
      </c>
      <c r="BF620" s="211">
        <f>IF(N620="snížená",J620,0)</f>
        <v>0</v>
      </c>
      <c r="BG620" s="211">
        <f>IF(N620="zákl. přenesená",J620,0)</f>
        <v>0</v>
      </c>
      <c r="BH620" s="211">
        <f>IF(N620="sníž. přenesená",J620,0)</f>
        <v>0</v>
      </c>
      <c r="BI620" s="211">
        <f>IF(N620="nulová",J620,0)</f>
        <v>0</v>
      </c>
      <c r="BJ620" s="18" t="s">
        <v>84</v>
      </c>
      <c r="BK620" s="211">
        <f>ROUND(I620*H620,2)</f>
        <v>0</v>
      </c>
      <c r="BL620" s="18" t="s">
        <v>1282</v>
      </c>
      <c r="BM620" s="210" t="s">
        <v>1299</v>
      </c>
    </row>
    <row r="621" spans="1:31" s="2" customFormat="1" ht="6.95" customHeight="1">
      <c r="A621" s="39"/>
      <c r="B621" s="60"/>
      <c r="C621" s="61"/>
      <c r="D621" s="61"/>
      <c r="E621" s="61"/>
      <c r="F621" s="61"/>
      <c r="G621" s="61"/>
      <c r="H621" s="61"/>
      <c r="I621" s="61"/>
      <c r="J621" s="61"/>
      <c r="K621" s="61"/>
      <c r="L621" s="45"/>
      <c r="M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</row>
  </sheetData>
  <sheetProtection password="CC35" sheet="1" objects="1" scenarios="1" formatColumns="0" formatRows="0" autoFilter="0"/>
  <autoFilter ref="C112:K620"/>
  <mergeCells count="9">
    <mergeCell ref="E7:H7"/>
    <mergeCell ref="E9:H9"/>
    <mergeCell ref="E18:H18"/>
    <mergeCell ref="E27:H27"/>
    <mergeCell ref="E48:H48"/>
    <mergeCell ref="E50:H50"/>
    <mergeCell ref="E103:H103"/>
    <mergeCell ref="E105:H10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7" customWidth="1"/>
    <col min="2" max="2" width="1.7109375" style="267" customWidth="1"/>
    <col min="3" max="4" width="5.00390625" style="267" customWidth="1"/>
    <col min="5" max="5" width="11.7109375" style="267" customWidth="1"/>
    <col min="6" max="6" width="9.140625" style="267" customWidth="1"/>
    <col min="7" max="7" width="5.00390625" style="267" customWidth="1"/>
    <col min="8" max="8" width="77.8515625" style="267" customWidth="1"/>
    <col min="9" max="10" width="20.00390625" style="267" customWidth="1"/>
    <col min="11" max="11" width="1.7109375" style="267" customWidth="1"/>
  </cols>
  <sheetData>
    <row r="1" s="1" customFormat="1" ht="37.5" customHeight="1"/>
    <row r="2" spans="2:11" s="1" customFormat="1" ht="7.5" customHeight="1">
      <c r="B2" s="268"/>
      <c r="C2" s="269"/>
      <c r="D2" s="269"/>
      <c r="E2" s="269"/>
      <c r="F2" s="269"/>
      <c r="G2" s="269"/>
      <c r="H2" s="269"/>
      <c r="I2" s="269"/>
      <c r="J2" s="269"/>
      <c r="K2" s="270"/>
    </row>
    <row r="3" spans="2:11" s="16" customFormat="1" ht="45" customHeight="1">
      <c r="B3" s="271"/>
      <c r="C3" s="272" t="s">
        <v>1300</v>
      </c>
      <c r="D3" s="272"/>
      <c r="E3" s="272"/>
      <c r="F3" s="272"/>
      <c r="G3" s="272"/>
      <c r="H3" s="272"/>
      <c r="I3" s="272"/>
      <c r="J3" s="272"/>
      <c r="K3" s="273"/>
    </row>
    <row r="4" spans="2:11" s="1" customFormat="1" ht="25.5" customHeight="1">
      <c r="B4" s="274"/>
      <c r="C4" s="275" t="s">
        <v>1301</v>
      </c>
      <c r="D4" s="275"/>
      <c r="E4" s="275"/>
      <c r="F4" s="275"/>
      <c r="G4" s="275"/>
      <c r="H4" s="275"/>
      <c r="I4" s="275"/>
      <c r="J4" s="275"/>
      <c r="K4" s="276"/>
    </row>
    <row r="5" spans="2:11" s="1" customFormat="1" ht="5.25" customHeight="1">
      <c r="B5" s="274"/>
      <c r="C5" s="277"/>
      <c r="D5" s="277"/>
      <c r="E5" s="277"/>
      <c r="F5" s="277"/>
      <c r="G5" s="277"/>
      <c r="H5" s="277"/>
      <c r="I5" s="277"/>
      <c r="J5" s="277"/>
      <c r="K5" s="276"/>
    </row>
    <row r="6" spans="2:11" s="1" customFormat="1" ht="15" customHeight="1">
      <c r="B6" s="274"/>
      <c r="C6" s="278" t="s">
        <v>1302</v>
      </c>
      <c r="D6" s="278"/>
      <c r="E6" s="278"/>
      <c r="F6" s="278"/>
      <c r="G6" s="278"/>
      <c r="H6" s="278"/>
      <c r="I6" s="278"/>
      <c r="J6" s="278"/>
      <c r="K6" s="276"/>
    </row>
    <row r="7" spans="2:11" s="1" customFormat="1" ht="15" customHeight="1">
      <c r="B7" s="279"/>
      <c r="C7" s="278" t="s">
        <v>1303</v>
      </c>
      <c r="D7" s="278"/>
      <c r="E7" s="278"/>
      <c r="F7" s="278"/>
      <c r="G7" s="278"/>
      <c r="H7" s="278"/>
      <c r="I7" s="278"/>
      <c r="J7" s="278"/>
      <c r="K7" s="276"/>
    </row>
    <row r="8" spans="2:11" s="1" customFormat="1" ht="12.75" customHeight="1">
      <c r="B8" s="279"/>
      <c r="C8" s="278"/>
      <c r="D8" s="278"/>
      <c r="E8" s="278"/>
      <c r="F8" s="278"/>
      <c r="G8" s="278"/>
      <c r="H8" s="278"/>
      <c r="I8" s="278"/>
      <c r="J8" s="278"/>
      <c r="K8" s="276"/>
    </row>
    <row r="9" spans="2:11" s="1" customFormat="1" ht="15" customHeight="1">
      <c r="B9" s="279"/>
      <c r="C9" s="278" t="s">
        <v>1304</v>
      </c>
      <c r="D9" s="278"/>
      <c r="E9" s="278"/>
      <c r="F9" s="278"/>
      <c r="G9" s="278"/>
      <c r="H9" s="278"/>
      <c r="I9" s="278"/>
      <c r="J9" s="278"/>
      <c r="K9" s="276"/>
    </row>
    <row r="10" spans="2:11" s="1" customFormat="1" ht="15" customHeight="1">
      <c r="B10" s="279"/>
      <c r="C10" s="278"/>
      <c r="D10" s="278" t="s">
        <v>1305</v>
      </c>
      <c r="E10" s="278"/>
      <c r="F10" s="278"/>
      <c r="G10" s="278"/>
      <c r="H10" s="278"/>
      <c r="I10" s="278"/>
      <c r="J10" s="278"/>
      <c r="K10" s="276"/>
    </row>
    <row r="11" spans="2:11" s="1" customFormat="1" ht="15" customHeight="1">
      <c r="B11" s="279"/>
      <c r="C11" s="280"/>
      <c r="D11" s="278" t="s">
        <v>1306</v>
      </c>
      <c r="E11" s="278"/>
      <c r="F11" s="278"/>
      <c r="G11" s="278"/>
      <c r="H11" s="278"/>
      <c r="I11" s="278"/>
      <c r="J11" s="278"/>
      <c r="K11" s="276"/>
    </row>
    <row r="12" spans="2:11" s="1" customFormat="1" ht="15" customHeight="1">
      <c r="B12" s="279"/>
      <c r="C12" s="280"/>
      <c r="D12" s="278"/>
      <c r="E12" s="278"/>
      <c r="F12" s="278"/>
      <c r="G12" s="278"/>
      <c r="H12" s="278"/>
      <c r="I12" s="278"/>
      <c r="J12" s="278"/>
      <c r="K12" s="276"/>
    </row>
    <row r="13" spans="2:11" s="1" customFormat="1" ht="15" customHeight="1">
      <c r="B13" s="279"/>
      <c r="C13" s="280"/>
      <c r="D13" s="281" t="s">
        <v>1307</v>
      </c>
      <c r="E13" s="278"/>
      <c r="F13" s="278"/>
      <c r="G13" s="278"/>
      <c r="H13" s="278"/>
      <c r="I13" s="278"/>
      <c r="J13" s="278"/>
      <c r="K13" s="276"/>
    </row>
    <row r="14" spans="2:11" s="1" customFormat="1" ht="12.75" customHeight="1">
      <c r="B14" s="279"/>
      <c r="C14" s="280"/>
      <c r="D14" s="280"/>
      <c r="E14" s="280"/>
      <c r="F14" s="280"/>
      <c r="G14" s="280"/>
      <c r="H14" s="280"/>
      <c r="I14" s="280"/>
      <c r="J14" s="280"/>
      <c r="K14" s="276"/>
    </row>
    <row r="15" spans="2:11" s="1" customFormat="1" ht="15" customHeight="1">
      <c r="B15" s="279"/>
      <c r="C15" s="280"/>
      <c r="D15" s="278" t="s">
        <v>1308</v>
      </c>
      <c r="E15" s="278"/>
      <c r="F15" s="278"/>
      <c r="G15" s="278"/>
      <c r="H15" s="278"/>
      <c r="I15" s="278"/>
      <c r="J15" s="278"/>
      <c r="K15" s="276"/>
    </row>
    <row r="16" spans="2:11" s="1" customFormat="1" ht="15" customHeight="1">
      <c r="B16" s="279"/>
      <c r="C16" s="280"/>
      <c r="D16" s="278" t="s">
        <v>1309</v>
      </c>
      <c r="E16" s="278"/>
      <c r="F16" s="278"/>
      <c r="G16" s="278"/>
      <c r="H16" s="278"/>
      <c r="I16" s="278"/>
      <c r="J16" s="278"/>
      <c r="K16" s="276"/>
    </row>
    <row r="17" spans="2:11" s="1" customFormat="1" ht="15" customHeight="1">
      <c r="B17" s="279"/>
      <c r="C17" s="280"/>
      <c r="D17" s="278" t="s">
        <v>1310</v>
      </c>
      <c r="E17" s="278"/>
      <c r="F17" s="278"/>
      <c r="G17" s="278"/>
      <c r="H17" s="278"/>
      <c r="I17" s="278"/>
      <c r="J17" s="278"/>
      <c r="K17" s="276"/>
    </row>
    <row r="18" spans="2:11" s="1" customFormat="1" ht="15" customHeight="1">
      <c r="B18" s="279"/>
      <c r="C18" s="280"/>
      <c r="D18" s="280"/>
      <c r="E18" s="282" t="s">
        <v>83</v>
      </c>
      <c r="F18" s="278" t="s">
        <v>1311</v>
      </c>
      <c r="G18" s="278"/>
      <c r="H18" s="278"/>
      <c r="I18" s="278"/>
      <c r="J18" s="278"/>
      <c r="K18" s="276"/>
    </row>
    <row r="19" spans="2:11" s="1" customFormat="1" ht="15" customHeight="1">
      <c r="B19" s="279"/>
      <c r="C19" s="280"/>
      <c r="D19" s="280"/>
      <c r="E19" s="282" t="s">
        <v>1312</v>
      </c>
      <c r="F19" s="278" t="s">
        <v>1313</v>
      </c>
      <c r="G19" s="278"/>
      <c r="H19" s="278"/>
      <c r="I19" s="278"/>
      <c r="J19" s="278"/>
      <c r="K19" s="276"/>
    </row>
    <row r="20" spans="2:11" s="1" customFormat="1" ht="15" customHeight="1">
      <c r="B20" s="279"/>
      <c r="C20" s="280"/>
      <c r="D20" s="280"/>
      <c r="E20" s="282" t="s">
        <v>1314</v>
      </c>
      <c r="F20" s="278" t="s">
        <v>1315</v>
      </c>
      <c r="G20" s="278"/>
      <c r="H20" s="278"/>
      <c r="I20" s="278"/>
      <c r="J20" s="278"/>
      <c r="K20" s="276"/>
    </row>
    <row r="21" spans="2:11" s="1" customFormat="1" ht="15" customHeight="1">
      <c r="B21" s="279"/>
      <c r="C21" s="280"/>
      <c r="D21" s="280"/>
      <c r="E21" s="282" t="s">
        <v>1316</v>
      </c>
      <c r="F21" s="278" t="s">
        <v>1317</v>
      </c>
      <c r="G21" s="278"/>
      <c r="H21" s="278"/>
      <c r="I21" s="278"/>
      <c r="J21" s="278"/>
      <c r="K21" s="276"/>
    </row>
    <row r="22" spans="2:11" s="1" customFormat="1" ht="15" customHeight="1">
      <c r="B22" s="279"/>
      <c r="C22" s="280"/>
      <c r="D22" s="280"/>
      <c r="E22" s="282" t="s">
        <v>1318</v>
      </c>
      <c r="F22" s="278" t="s">
        <v>1319</v>
      </c>
      <c r="G22" s="278"/>
      <c r="H22" s="278"/>
      <c r="I22" s="278"/>
      <c r="J22" s="278"/>
      <c r="K22" s="276"/>
    </row>
    <row r="23" spans="2:11" s="1" customFormat="1" ht="15" customHeight="1">
      <c r="B23" s="279"/>
      <c r="C23" s="280"/>
      <c r="D23" s="280"/>
      <c r="E23" s="282" t="s">
        <v>1320</v>
      </c>
      <c r="F23" s="278" t="s">
        <v>1321</v>
      </c>
      <c r="G23" s="278"/>
      <c r="H23" s="278"/>
      <c r="I23" s="278"/>
      <c r="J23" s="278"/>
      <c r="K23" s="276"/>
    </row>
    <row r="24" spans="2:11" s="1" customFormat="1" ht="12.75" customHeight="1">
      <c r="B24" s="279"/>
      <c r="C24" s="280"/>
      <c r="D24" s="280"/>
      <c r="E24" s="280"/>
      <c r="F24" s="280"/>
      <c r="G24" s="280"/>
      <c r="H24" s="280"/>
      <c r="I24" s="280"/>
      <c r="J24" s="280"/>
      <c r="K24" s="276"/>
    </row>
    <row r="25" spans="2:11" s="1" customFormat="1" ht="15" customHeight="1">
      <c r="B25" s="279"/>
      <c r="C25" s="278" t="s">
        <v>1322</v>
      </c>
      <c r="D25" s="278"/>
      <c r="E25" s="278"/>
      <c r="F25" s="278"/>
      <c r="G25" s="278"/>
      <c r="H25" s="278"/>
      <c r="I25" s="278"/>
      <c r="J25" s="278"/>
      <c r="K25" s="276"/>
    </row>
    <row r="26" spans="2:11" s="1" customFormat="1" ht="15" customHeight="1">
      <c r="B26" s="279"/>
      <c r="C26" s="278" t="s">
        <v>1323</v>
      </c>
      <c r="D26" s="278"/>
      <c r="E26" s="278"/>
      <c r="F26" s="278"/>
      <c r="G26" s="278"/>
      <c r="H26" s="278"/>
      <c r="I26" s="278"/>
      <c r="J26" s="278"/>
      <c r="K26" s="276"/>
    </row>
    <row r="27" spans="2:11" s="1" customFormat="1" ht="15" customHeight="1">
      <c r="B27" s="279"/>
      <c r="C27" s="278"/>
      <c r="D27" s="278" t="s">
        <v>1324</v>
      </c>
      <c r="E27" s="278"/>
      <c r="F27" s="278"/>
      <c r="G27" s="278"/>
      <c r="H27" s="278"/>
      <c r="I27" s="278"/>
      <c r="J27" s="278"/>
      <c r="K27" s="276"/>
    </row>
    <row r="28" spans="2:11" s="1" customFormat="1" ht="15" customHeight="1">
      <c r="B28" s="279"/>
      <c r="C28" s="280"/>
      <c r="D28" s="278" t="s">
        <v>1325</v>
      </c>
      <c r="E28" s="278"/>
      <c r="F28" s="278"/>
      <c r="G28" s="278"/>
      <c r="H28" s="278"/>
      <c r="I28" s="278"/>
      <c r="J28" s="278"/>
      <c r="K28" s="276"/>
    </row>
    <row r="29" spans="2:11" s="1" customFormat="1" ht="12.75" customHeight="1">
      <c r="B29" s="279"/>
      <c r="C29" s="280"/>
      <c r="D29" s="280"/>
      <c r="E29" s="280"/>
      <c r="F29" s="280"/>
      <c r="G29" s="280"/>
      <c r="H29" s="280"/>
      <c r="I29" s="280"/>
      <c r="J29" s="280"/>
      <c r="K29" s="276"/>
    </row>
    <row r="30" spans="2:11" s="1" customFormat="1" ht="15" customHeight="1">
      <c r="B30" s="279"/>
      <c r="C30" s="280"/>
      <c r="D30" s="278" t="s">
        <v>1326</v>
      </c>
      <c r="E30" s="278"/>
      <c r="F30" s="278"/>
      <c r="G30" s="278"/>
      <c r="H30" s="278"/>
      <c r="I30" s="278"/>
      <c r="J30" s="278"/>
      <c r="K30" s="276"/>
    </row>
    <row r="31" spans="2:11" s="1" customFormat="1" ht="15" customHeight="1">
      <c r="B31" s="279"/>
      <c r="C31" s="280"/>
      <c r="D31" s="278" t="s">
        <v>1327</v>
      </c>
      <c r="E31" s="278"/>
      <c r="F31" s="278"/>
      <c r="G31" s="278"/>
      <c r="H31" s="278"/>
      <c r="I31" s="278"/>
      <c r="J31" s="278"/>
      <c r="K31" s="276"/>
    </row>
    <row r="32" spans="2:11" s="1" customFormat="1" ht="12.75" customHeight="1">
      <c r="B32" s="279"/>
      <c r="C32" s="280"/>
      <c r="D32" s="280"/>
      <c r="E32" s="280"/>
      <c r="F32" s="280"/>
      <c r="G32" s="280"/>
      <c r="H32" s="280"/>
      <c r="I32" s="280"/>
      <c r="J32" s="280"/>
      <c r="K32" s="276"/>
    </row>
    <row r="33" spans="2:11" s="1" customFormat="1" ht="15" customHeight="1">
      <c r="B33" s="279"/>
      <c r="C33" s="280"/>
      <c r="D33" s="278" t="s">
        <v>1328</v>
      </c>
      <c r="E33" s="278"/>
      <c r="F33" s="278"/>
      <c r="G33" s="278"/>
      <c r="H33" s="278"/>
      <c r="I33" s="278"/>
      <c r="J33" s="278"/>
      <c r="K33" s="276"/>
    </row>
    <row r="34" spans="2:11" s="1" customFormat="1" ht="15" customHeight="1">
      <c r="B34" s="279"/>
      <c r="C34" s="280"/>
      <c r="D34" s="278" t="s">
        <v>1329</v>
      </c>
      <c r="E34" s="278"/>
      <c r="F34" s="278"/>
      <c r="G34" s="278"/>
      <c r="H34" s="278"/>
      <c r="I34" s="278"/>
      <c r="J34" s="278"/>
      <c r="K34" s="276"/>
    </row>
    <row r="35" spans="2:11" s="1" customFormat="1" ht="15" customHeight="1">
      <c r="B35" s="279"/>
      <c r="C35" s="280"/>
      <c r="D35" s="278" t="s">
        <v>1330</v>
      </c>
      <c r="E35" s="278"/>
      <c r="F35" s="278"/>
      <c r="G35" s="278"/>
      <c r="H35" s="278"/>
      <c r="I35" s="278"/>
      <c r="J35" s="278"/>
      <c r="K35" s="276"/>
    </row>
    <row r="36" spans="2:11" s="1" customFormat="1" ht="15" customHeight="1">
      <c r="B36" s="279"/>
      <c r="C36" s="280"/>
      <c r="D36" s="278"/>
      <c r="E36" s="281" t="s">
        <v>129</v>
      </c>
      <c r="F36" s="278"/>
      <c r="G36" s="278" t="s">
        <v>1331</v>
      </c>
      <c r="H36" s="278"/>
      <c r="I36" s="278"/>
      <c r="J36" s="278"/>
      <c r="K36" s="276"/>
    </row>
    <row r="37" spans="2:11" s="1" customFormat="1" ht="30.75" customHeight="1">
      <c r="B37" s="279"/>
      <c r="C37" s="280"/>
      <c r="D37" s="278"/>
      <c r="E37" s="281" t="s">
        <v>1332</v>
      </c>
      <c r="F37" s="278"/>
      <c r="G37" s="278" t="s">
        <v>1333</v>
      </c>
      <c r="H37" s="278"/>
      <c r="I37" s="278"/>
      <c r="J37" s="278"/>
      <c r="K37" s="276"/>
    </row>
    <row r="38" spans="2:11" s="1" customFormat="1" ht="15" customHeight="1">
      <c r="B38" s="279"/>
      <c r="C38" s="280"/>
      <c r="D38" s="278"/>
      <c r="E38" s="281" t="s">
        <v>57</v>
      </c>
      <c r="F38" s="278"/>
      <c r="G38" s="278" t="s">
        <v>1334</v>
      </c>
      <c r="H38" s="278"/>
      <c r="I38" s="278"/>
      <c r="J38" s="278"/>
      <c r="K38" s="276"/>
    </row>
    <row r="39" spans="2:11" s="1" customFormat="1" ht="15" customHeight="1">
      <c r="B39" s="279"/>
      <c r="C39" s="280"/>
      <c r="D39" s="278"/>
      <c r="E39" s="281" t="s">
        <v>58</v>
      </c>
      <c r="F39" s="278"/>
      <c r="G39" s="278" t="s">
        <v>1335</v>
      </c>
      <c r="H39" s="278"/>
      <c r="I39" s="278"/>
      <c r="J39" s="278"/>
      <c r="K39" s="276"/>
    </row>
    <row r="40" spans="2:11" s="1" customFormat="1" ht="15" customHeight="1">
      <c r="B40" s="279"/>
      <c r="C40" s="280"/>
      <c r="D40" s="278"/>
      <c r="E40" s="281" t="s">
        <v>130</v>
      </c>
      <c r="F40" s="278"/>
      <c r="G40" s="278" t="s">
        <v>1336</v>
      </c>
      <c r="H40" s="278"/>
      <c r="I40" s="278"/>
      <c r="J40" s="278"/>
      <c r="K40" s="276"/>
    </row>
    <row r="41" spans="2:11" s="1" customFormat="1" ht="15" customHeight="1">
      <c r="B41" s="279"/>
      <c r="C41" s="280"/>
      <c r="D41" s="278"/>
      <c r="E41" s="281" t="s">
        <v>131</v>
      </c>
      <c r="F41" s="278"/>
      <c r="G41" s="278" t="s">
        <v>1337</v>
      </c>
      <c r="H41" s="278"/>
      <c r="I41" s="278"/>
      <c r="J41" s="278"/>
      <c r="K41" s="276"/>
    </row>
    <row r="42" spans="2:11" s="1" customFormat="1" ht="15" customHeight="1">
      <c r="B42" s="279"/>
      <c r="C42" s="280"/>
      <c r="D42" s="278"/>
      <c r="E42" s="281" t="s">
        <v>1338</v>
      </c>
      <c r="F42" s="278"/>
      <c r="G42" s="278" t="s">
        <v>1339</v>
      </c>
      <c r="H42" s="278"/>
      <c r="I42" s="278"/>
      <c r="J42" s="278"/>
      <c r="K42" s="276"/>
    </row>
    <row r="43" spans="2:11" s="1" customFormat="1" ht="15" customHeight="1">
      <c r="B43" s="279"/>
      <c r="C43" s="280"/>
      <c r="D43" s="278"/>
      <c r="E43" s="281"/>
      <c r="F43" s="278"/>
      <c r="G43" s="278" t="s">
        <v>1340</v>
      </c>
      <c r="H43" s="278"/>
      <c r="I43" s="278"/>
      <c r="J43" s="278"/>
      <c r="K43" s="276"/>
    </row>
    <row r="44" spans="2:11" s="1" customFormat="1" ht="15" customHeight="1">
      <c r="B44" s="279"/>
      <c r="C44" s="280"/>
      <c r="D44" s="278"/>
      <c r="E44" s="281" t="s">
        <v>1341</v>
      </c>
      <c r="F44" s="278"/>
      <c r="G44" s="278" t="s">
        <v>1342</v>
      </c>
      <c r="H44" s="278"/>
      <c r="I44" s="278"/>
      <c r="J44" s="278"/>
      <c r="K44" s="276"/>
    </row>
    <row r="45" spans="2:11" s="1" customFormat="1" ht="15" customHeight="1">
      <c r="B45" s="279"/>
      <c r="C45" s="280"/>
      <c r="D45" s="278"/>
      <c r="E45" s="281" t="s">
        <v>133</v>
      </c>
      <c r="F45" s="278"/>
      <c r="G45" s="278" t="s">
        <v>1343</v>
      </c>
      <c r="H45" s="278"/>
      <c r="I45" s="278"/>
      <c r="J45" s="278"/>
      <c r="K45" s="276"/>
    </row>
    <row r="46" spans="2:11" s="1" customFormat="1" ht="12.75" customHeight="1">
      <c r="B46" s="279"/>
      <c r="C46" s="280"/>
      <c r="D46" s="278"/>
      <c r="E46" s="278"/>
      <c r="F46" s="278"/>
      <c r="G46" s="278"/>
      <c r="H46" s="278"/>
      <c r="I46" s="278"/>
      <c r="J46" s="278"/>
      <c r="K46" s="276"/>
    </row>
    <row r="47" spans="2:11" s="1" customFormat="1" ht="15" customHeight="1">
      <c r="B47" s="279"/>
      <c r="C47" s="280"/>
      <c r="D47" s="278" t="s">
        <v>1344</v>
      </c>
      <c r="E47" s="278"/>
      <c r="F47" s="278"/>
      <c r="G47" s="278"/>
      <c r="H47" s="278"/>
      <c r="I47" s="278"/>
      <c r="J47" s="278"/>
      <c r="K47" s="276"/>
    </row>
    <row r="48" spans="2:11" s="1" customFormat="1" ht="15" customHeight="1">
      <c r="B48" s="279"/>
      <c r="C48" s="280"/>
      <c r="D48" s="280"/>
      <c r="E48" s="278" t="s">
        <v>1345</v>
      </c>
      <c r="F48" s="278"/>
      <c r="G48" s="278"/>
      <c r="H48" s="278"/>
      <c r="I48" s="278"/>
      <c r="J48" s="278"/>
      <c r="K48" s="276"/>
    </row>
    <row r="49" spans="2:11" s="1" customFormat="1" ht="15" customHeight="1">
      <c r="B49" s="279"/>
      <c r="C49" s="280"/>
      <c r="D49" s="280"/>
      <c r="E49" s="278" t="s">
        <v>1346</v>
      </c>
      <c r="F49" s="278"/>
      <c r="G49" s="278"/>
      <c r="H49" s="278"/>
      <c r="I49" s="278"/>
      <c r="J49" s="278"/>
      <c r="K49" s="276"/>
    </row>
    <row r="50" spans="2:11" s="1" customFormat="1" ht="15" customHeight="1">
      <c r="B50" s="279"/>
      <c r="C50" s="280"/>
      <c r="D50" s="280"/>
      <c r="E50" s="278" t="s">
        <v>1347</v>
      </c>
      <c r="F50" s="278"/>
      <c r="G50" s="278"/>
      <c r="H50" s="278"/>
      <c r="I50" s="278"/>
      <c r="J50" s="278"/>
      <c r="K50" s="276"/>
    </row>
    <row r="51" spans="2:11" s="1" customFormat="1" ht="15" customHeight="1">
      <c r="B51" s="279"/>
      <c r="C51" s="280"/>
      <c r="D51" s="278" t="s">
        <v>1348</v>
      </c>
      <c r="E51" s="278"/>
      <c r="F51" s="278"/>
      <c r="G51" s="278"/>
      <c r="H51" s="278"/>
      <c r="I51" s="278"/>
      <c r="J51" s="278"/>
      <c r="K51" s="276"/>
    </row>
    <row r="52" spans="2:11" s="1" customFormat="1" ht="25.5" customHeight="1">
      <c r="B52" s="274"/>
      <c r="C52" s="275" t="s">
        <v>1349</v>
      </c>
      <c r="D52" s="275"/>
      <c r="E52" s="275"/>
      <c r="F52" s="275"/>
      <c r="G52" s="275"/>
      <c r="H52" s="275"/>
      <c r="I52" s="275"/>
      <c r="J52" s="275"/>
      <c r="K52" s="276"/>
    </row>
    <row r="53" spans="2:11" s="1" customFormat="1" ht="5.25" customHeight="1">
      <c r="B53" s="274"/>
      <c r="C53" s="277"/>
      <c r="D53" s="277"/>
      <c r="E53" s="277"/>
      <c r="F53" s="277"/>
      <c r="G53" s="277"/>
      <c r="H53" s="277"/>
      <c r="I53" s="277"/>
      <c r="J53" s="277"/>
      <c r="K53" s="276"/>
    </row>
    <row r="54" spans="2:11" s="1" customFormat="1" ht="15" customHeight="1">
      <c r="B54" s="274"/>
      <c r="C54" s="278" t="s">
        <v>1350</v>
      </c>
      <c r="D54" s="278"/>
      <c r="E54" s="278"/>
      <c r="F54" s="278"/>
      <c r="G54" s="278"/>
      <c r="H54" s="278"/>
      <c r="I54" s="278"/>
      <c r="J54" s="278"/>
      <c r="K54" s="276"/>
    </row>
    <row r="55" spans="2:11" s="1" customFormat="1" ht="15" customHeight="1">
      <c r="B55" s="274"/>
      <c r="C55" s="278" t="s">
        <v>1351</v>
      </c>
      <c r="D55" s="278"/>
      <c r="E55" s="278"/>
      <c r="F55" s="278"/>
      <c r="G55" s="278"/>
      <c r="H55" s="278"/>
      <c r="I55" s="278"/>
      <c r="J55" s="278"/>
      <c r="K55" s="276"/>
    </row>
    <row r="56" spans="2:11" s="1" customFormat="1" ht="12.75" customHeight="1">
      <c r="B56" s="274"/>
      <c r="C56" s="278"/>
      <c r="D56" s="278"/>
      <c r="E56" s="278"/>
      <c r="F56" s="278"/>
      <c r="G56" s="278"/>
      <c r="H56" s="278"/>
      <c r="I56" s="278"/>
      <c r="J56" s="278"/>
      <c r="K56" s="276"/>
    </row>
    <row r="57" spans="2:11" s="1" customFormat="1" ht="15" customHeight="1">
      <c r="B57" s="274"/>
      <c r="C57" s="278" t="s">
        <v>1352</v>
      </c>
      <c r="D57" s="278"/>
      <c r="E57" s="278"/>
      <c r="F57" s="278"/>
      <c r="G57" s="278"/>
      <c r="H57" s="278"/>
      <c r="I57" s="278"/>
      <c r="J57" s="278"/>
      <c r="K57" s="276"/>
    </row>
    <row r="58" spans="2:11" s="1" customFormat="1" ht="15" customHeight="1">
      <c r="B58" s="274"/>
      <c r="C58" s="280"/>
      <c r="D58" s="278" t="s">
        <v>1353</v>
      </c>
      <c r="E58" s="278"/>
      <c r="F58" s="278"/>
      <c r="G58" s="278"/>
      <c r="H58" s="278"/>
      <c r="I58" s="278"/>
      <c r="J58" s="278"/>
      <c r="K58" s="276"/>
    </row>
    <row r="59" spans="2:11" s="1" customFormat="1" ht="15" customHeight="1">
      <c r="B59" s="274"/>
      <c r="C59" s="280"/>
      <c r="D59" s="278" t="s">
        <v>1354</v>
      </c>
      <c r="E59" s="278"/>
      <c r="F59" s="278"/>
      <c r="G59" s="278"/>
      <c r="H59" s="278"/>
      <c r="I59" s="278"/>
      <c r="J59" s="278"/>
      <c r="K59" s="276"/>
    </row>
    <row r="60" spans="2:11" s="1" customFormat="1" ht="15" customHeight="1">
      <c r="B60" s="274"/>
      <c r="C60" s="280"/>
      <c r="D60" s="278" t="s">
        <v>1355</v>
      </c>
      <c r="E60" s="278"/>
      <c r="F60" s="278"/>
      <c r="G60" s="278"/>
      <c r="H60" s="278"/>
      <c r="I60" s="278"/>
      <c r="J60" s="278"/>
      <c r="K60" s="276"/>
    </row>
    <row r="61" spans="2:11" s="1" customFormat="1" ht="15" customHeight="1">
      <c r="B61" s="274"/>
      <c r="C61" s="280"/>
      <c r="D61" s="278" t="s">
        <v>1356</v>
      </c>
      <c r="E61" s="278"/>
      <c r="F61" s="278"/>
      <c r="G61" s="278"/>
      <c r="H61" s="278"/>
      <c r="I61" s="278"/>
      <c r="J61" s="278"/>
      <c r="K61" s="276"/>
    </row>
    <row r="62" spans="2:11" s="1" customFormat="1" ht="15" customHeight="1">
      <c r="B62" s="274"/>
      <c r="C62" s="280"/>
      <c r="D62" s="283" t="s">
        <v>1357</v>
      </c>
      <c r="E62" s="283"/>
      <c r="F62" s="283"/>
      <c r="G62" s="283"/>
      <c r="H62" s="283"/>
      <c r="I62" s="283"/>
      <c r="J62" s="283"/>
      <c r="K62" s="276"/>
    </row>
    <row r="63" spans="2:11" s="1" customFormat="1" ht="15" customHeight="1">
      <c r="B63" s="274"/>
      <c r="C63" s="280"/>
      <c r="D63" s="278" t="s">
        <v>1358</v>
      </c>
      <c r="E63" s="278"/>
      <c r="F63" s="278"/>
      <c r="G63" s="278"/>
      <c r="H63" s="278"/>
      <c r="I63" s="278"/>
      <c r="J63" s="278"/>
      <c r="K63" s="276"/>
    </row>
    <row r="64" spans="2:11" s="1" customFormat="1" ht="12.75" customHeight="1">
      <c r="B64" s="274"/>
      <c r="C64" s="280"/>
      <c r="D64" s="280"/>
      <c r="E64" s="284"/>
      <c r="F64" s="280"/>
      <c r="G64" s="280"/>
      <c r="H64" s="280"/>
      <c r="I64" s="280"/>
      <c r="J64" s="280"/>
      <c r="K64" s="276"/>
    </row>
    <row r="65" spans="2:11" s="1" customFormat="1" ht="15" customHeight="1">
      <c r="B65" s="274"/>
      <c r="C65" s="280"/>
      <c r="D65" s="278" t="s">
        <v>1359</v>
      </c>
      <c r="E65" s="278"/>
      <c r="F65" s="278"/>
      <c r="G65" s="278"/>
      <c r="H65" s="278"/>
      <c r="I65" s="278"/>
      <c r="J65" s="278"/>
      <c r="K65" s="276"/>
    </row>
    <row r="66" spans="2:11" s="1" customFormat="1" ht="15" customHeight="1">
      <c r="B66" s="274"/>
      <c r="C66" s="280"/>
      <c r="D66" s="283" t="s">
        <v>1360</v>
      </c>
      <c r="E66" s="283"/>
      <c r="F66" s="283"/>
      <c r="G66" s="283"/>
      <c r="H66" s="283"/>
      <c r="I66" s="283"/>
      <c r="J66" s="283"/>
      <c r="K66" s="276"/>
    </row>
    <row r="67" spans="2:11" s="1" customFormat="1" ht="15" customHeight="1">
      <c r="B67" s="274"/>
      <c r="C67" s="280"/>
      <c r="D67" s="278" t="s">
        <v>1361</v>
      </c>
      <c r="E67" s="278"/>
      <c r="F67" s="278"/>
      <c r="G67" s="278"/>
      <c r="H67" s="278"/>
      <c r="I67" s="278"/>
      <c r="J67" s="278"/>
      <c r="K67" s="276"/>
    </row>
    <row r="68" spans="2:11" s="1" customFormat="1" ht="15" customHeight="1">
      <c r="B68" s="274"/>
      <c r="C68" s="280"/>
      <c r="D68" s="278" t="s">
        <v>1362</v>
      </c>
      <c r="E68" s="278"/>
      <c r="F68" s="278"/>
      <c r="G68" s="278"/>
      <c r="H68" s="278"/>
      <c r="I68" s="278"/>
      <c r="J68" s="278"/>
      <c r="K68" s="276"/>
    </row>
    <row r="69" spans="2:11" s="1" customFormat="1" ht="15" customHeight="1">
      <c r="B69" s="274"/>
      <c r="C69" s="280"/>
      <c r="D69" s="278" t="s">
        <v>1363</v>
      </c>
      <c r="E69" s="278"/>
      <c r="F69" s="278"/>
      <c r="G69" s="278"/>
      <c r="H69" s="278"/>
      <c r="I69" s="278"/>
      <c r="J69" s="278"/>
      <c r="K69" s="276"/>
    </row>
    <row r="70" spans="2:11" s="1" customFormat="1" ht="15" customHeight="1">
      <c r="B70" s="274"/>
      <c r="C70" s="280"/>
      <c r="D70" s="278" t="s">
        <v>1364</v>
      </c>
      <c r="E70" s="278"/>
      <c r="F70" s="278"/>
      <c r="G70" s="278"/>
      <c r="H70" s="278"/>
      <c r="I70" s="278"/>
      <c r="J70" s="278"/>
      <c r="K70" s="276"/>
    </row>
    <row r="71" spans="2:11" s="1" customFormat="1" ht="12.75" customHeight="1">
      <c r="B71" s="285"/>
      <c r="C71" s="286"/>
      <c r="D71" s="286"/>
      <c r="E71" s="286"/>
      <c r="F71" s="286"/>
      <c r="G71" s="286"/>
      <c r="H71" s="286"/>
      <c r="I71" s="286"/>
      <c r="J71" s="286"/>
      <c r="K71" s="287"/>
    </row>
    <row r="72" spans="2:11" s="1" customFormat="1" ht="18.75" customHeight="1">
      <c r="B72" s="288"/>
      <c r="C72" s="288"/>
      <c r="D72" s="288"/>
      <c r="E72" s="288"/>
      <c r="F72" s="288"/>
      <c r="G72" s="288"/>
      <c r="H72" s="288"/>
      <c r="I72" s="288"/>
      <c r="J72" s="288"/>
      <c r="K72" s="289"/>
    </row>
    <row r="73" spans="2:11" s="1" customFormat="1" ht="18.75" customHeight="1">
      <c r="B73" s="289"/>
      <c r="C73" s="289"/>
      <c r="D73" s="289"/>
      <c r="E73" s="289"/>
      <c r="F73" s="289"/>
      <c r="G73" s="289"/>
      <c r="H73" s="289"/>
      <c r="I73" s="289"/>
      <c r="J73" s="289"/>
      <c r="K73" s="289"/>
    </row>
    <row r="74" spans="2:11" s="1" customFormat="1" ht="7.5" customHeight="1">
      <c r="B74" s="290"/>
      <c r="C74" s="291"/>
      <c r="D74" s="291"/>
      <c r="E74" s="291"/>
      <c r="F74" s="291"/>
      <c r="G74" s="291"/>
      <c r="H74" s="291"/>
      <c r="I74" s="291"/>
      <c r="J74" s="291"/>
      <c r="K74" s="292"/>
    </row>
    <row r="75" spans="2:11" s="1" customFormat="1" ht="45" customHeight="1">
      <c r="B75" s="293"/>
      <c r="C75" s="294" t="s">
        <v>1365</v>
      </c>
      <c r="D75" s="294"/>
      <c r="E75" s="294"/>
      <c r="F75" s="294"/>
      <c r="G75" s="294"/>
      <c r="H75" s="294"/>
      <c r="I75" s="294"/>
      <c r="J75" s="294"/>
      <c r="K75" s="295"/>
    </row>
    <row r="76" spans="2:11" s="1" customFormat="1" ht="17.25" customHeight="1">
      <c r="B76" s="293"/>
      <c r="C76" s="296" t="s">
        <v>1366</v>
      </c>
      <c r="D76" s="296"/>
      <c r="E76" s="296"/>
      <c r="F76" s="296" t="s">
        <v>1367</v>
      </c>
      <c r="G76" s="297"/>
      <c r="H76" s="296" t="s">
        <v>58</v>
      </c>
      <c r="I76" s="296" t="s">
        <v>61</v>
      </c>
      <c r="J76" s="296" t="s">
        <v>1368</v>
      </c>
      <c r="K76" s="295"/>
    </row>
    <row r="77" spans="2:11" s="1" customFormat="1" ht="17.25" customHeight="1">
      <c r="B77" s="293"/>
      <c r="C77" s="298" t="s">
        <v>1369</v>
      </c>
      <c r="D77" s="298"/>
      <c r="E77" s="298"/>
      <c r="F77" s="299" t="s">
        <v>1370</v>
      </c>
      <c r="G77" s="300"/>
      <c r="H77" s="298"/>
      <c r="I77" s="298"/>
      <c r="J77" s="298" t="s">
        <v>1371</v>
      </c>
      <c r="K77" s="295"/>
    </row>
    <row r="78" spans="2:11" s="1" customFormat="1" ht="5.25" customHeight="1">
      <c r="B78" s="293"/>
      <c r="C78" s="301"/>
      <c r="D78" s="301"/>
      <c r="E78" s="301"/>
      <c r="F78" s="301"/>
      <c r="G78" s="302"/>
      <c r="H78" s="301"/>
      <c r="I78" s="301"/>
      <c r="J78" s="301"/>
      <c r="K78" s="295"/>
    </row>
    <row r="79" spans="2:11" s="1" customFormat="1" ht="15" customHeight="1">
      <c r="B79" s="293"/>
      <c r="C79" s="281" t="s">
        <v>57</v>
      </c>
      <c r="D79" s="303"/>
      <c r="E79" s="303"/>
      <c r="F79" s="304" t="s">
        <v>1372</v>
      </c>
      <c r="G79" s="305"/>
      <c r="H79" s="281" t="s">
        <v>1373</v>
      </c>
      <c r="I79" s="281" t="s">
        <v>1374</v>
      </c>
      <c r="J79" s="281">
        <v>20</v>
      </c>
      <c r="K79" s="295"/>
    </row>
    <row r="80" spans="2:11" s="1" customFormat="1" ht="15" customHeight="1">
      <c r="B80" s="293"/>
      <c r="C80" s="281" t="s">
        <v>1375</v>
      </c>
      <c r="D80" s="281"/>
      <c r="E80" s="281"/>
      <c r="F80" s="304" t="s">
        <v>1372</v>
      </c>
      <c r="G80" s="305"/>
      <c r="H80" s="281" t="s">
        <v>1376</v>
      </c>
      <c r="I80" s="281" t="s">
        <v>1374</v>
      </c>
      <c r="J80" s="281">
        <v>120</v>
      </c>
      <c r="K80" s="295"/>
    </row>
    <row r="81" spans="2:11" s="1" customFormat="1" ht="15" customHeight="1">
      <c r="B81" s="306"/>
      <c r="C81" s="281" t="s">
        <v>1377</v>
      </c>
      <c r="D81" s="281"/>
      <c r="E81" s="281"/>
      <c r="F81" s="304" t="s">
        <v>1378</v>
      </c>
      <c r="G81" s="305"/>
      <c r="H81" s="281" t="s">
        <v>1379</v>
      </c>
      <c r="I81" s="281" t="s">
        <v>1374</v>
      </c>
      <c r="J81" s="281">
        <v>50</v>
      </c>
      <c r="K81" s="295"/>
    </row>
    <row r="82" spans="2:11" s="1" customFormat="1" ht="15" customHeight="1">
      <c r="B82" s="306"/>
      <c r="C82" s="281" t="s">
        <v>1380</v>
      </c>
      <c r="D82" s="281"/>
      <c r="E82" s="281"/>
      <c r="F82" s="304" t="s">
        <v>1372</v>
      </c>
      <c r="G82" s="305"/>
      <c r="H82" s="281" t="s">
        <v>1381</v>
      </c>
      <c r="I82" s="281" t="s">
        <v>1382</v>
      </c>
      <c r="J82" s="281"/>
      <c r="K82" s="295"/>
    </row>
    <row r="83" spans="2:11" s="1" customFormat="1" ht="15" customHeight="1">
      <c r="B83" s="306"/>
      <c r="C83" s="307" t="s">
        <v>1383</v>
      </c>
      <c r="D83" s="307"/>
      <c r="E83" s="307"/>
      <c r="F83" s="308" t="s">
        <v>1378</v>
      </c>
      <c r="G83" s="307"/>
      <c r="H83" s="307" t="s">
        <v>1384</v>
      </c>
      <c r="I83" s="307" t="s">
        <v>1374</v>
      </c>
      <c r="J83" s="307">
        <v>15</v>
      </c>
      <c r="K83" s="295"/>
    </row>
    <row r="84" spans="2:11" s="1" customFormat="1" ht="15" customHeight="1">
      <c r="B84" s="306"/>
      <c r="C84" s="307" t="s">
        <v>1385</v>
      </c>
      <c r="D84" s="307"/>
      <c r="E84" s="307"/>
      <c r="F84" s="308" t="s">
        <v>1378</v>
      </c>
      <c r="G84" s="307"/>
      <c r="H84" s="307" t="s">
        <v>1386</v>
      </c>
      <c r="I84" s="307" t="s">
        <v>1374</v>
      </c>
      <c r="J84" s="307">
        <v>15</v>
      </c>
      <c r="K84" s="295"/>
    </row>
    <row r="85" spans="2:11" s="1" customFormat="1" ht="15" customHeight="1">
      <c r="B85" s="306"/>
      <c r="C85" s="307" t="s">
        <v>1387</v>
      </c>
      <c r="D85" s="307"/>
      <c r="E85" s="307"/>
      <c r="F85" s="308" t="s">
        <v>1378</v>
      </c>
      <c r="G85" s="307"/>
      <c r="H85" s="307" t="s">
        <v>1388</v>
      </c>
      <c r="I85" s="307" t="s">
        <v>1374</v>
      </c>
      <c r="J85" s="307">
        <v>20</v>
      </c>
      <c r="K85" s="295"/>
    </row>
    <row r="86" spans="2:11" s="1" customFormat="1" ht="15" customHeight="1">
      <c r="B86" s="306"/>
      <c r="C86" s="307" t="s">
        <v>1389</v>
      </c>
      <c r="D86" s="307"/>
      <c r="E86" s="307"/>
      <c r="F86" s="308" t="s">
        <v>1378</v>
      </c>
      <c r="G86" s="307"/>
      <c r="H86" s="307" t="s">
        <v>1390</v>
      </c>
      <c r="I86" s="307" t="s">
        <v>1374</v>
      </c>
      <c r="J86" s="307">
        <v>20</v>
      </c>
      <c r="K86" s="295"/>
    </row>
    <row r="87" spans="2:11" s="1" customFormat="1" ht="15" customHeight="1">
      <c r="B87" s="306"/>
      <c r="C87" s="281" t="s">
        <v>1391</v>
      </c>
      <c r="D87" s="281"/>
      <c r="E87" s="281"/>
      <c r="F87" s="304" t="s">
        <v>1378</v>
      </c>
      <c r="G87" s="305"/>
      <c r="H87" s="281" t="s">
        <v>1392</v>
      </c>
      <c r="I87" s="281" t="s">
        <v>1374</v>
      </c>
      <c r="J87" s="281">
        <v>50</v>
      </c>
      <c r="K87" s="295"/>
    </row>
    <row r="88" spans="2:11" s="1" customFormat="1" ht="15" customHeight="1">
      <c r="B88" s="306"/>
      <c r="C88" s="281" t="s">
        <v>1393</v>
      </c>
      <c r="D88" s="281"/>
      <c r="E88" s="281"/>
      <c r="F88" s="304" t="s">
        <v>1378</v>
      </c>
      <c r="G88" s="305"/>
      <c r="H88" s="281" t="s">
        <v>1394</v>
      </c>
      <c r="I88" s="281" t="s">
        <v>1374</v>
      </c>
      <c r="J88" s="281">
        <v>20</v>
      </c>
      <c r="K88" s="295"/>
    </row>
    <row r="89" spans="2:11" s="1" customFormat="1" ht="15" customHeight="1">
      <c r="B89" s="306"/>
      <c r="C89" s="281" t="s">
        <v>1395</v>
      </c>
      <c r="D89" s="281"/>
      <c r="E89" s="281"/>
      <c r="F89" s="304" t="s">
        <v>1378</v>
      </c>
      <c r="G89" s="305"/>
      <c r="H89" s="281" t="s">
        <v>1396</v>
      </c>
      <c r="I89" s="281" t="s">
        <v>1374</v>
      </c>
      <c r="J89" s="281">
        <v>20</v>
      </c>
      <c r="K89" s="295"/>
    </row>
    <row r="90" spans="2:11" s="1" customFormat="1" ht="15" customHeight="1">
      <c r="B90" s="306"/>
      <c r="C90" s="281" t="s">
        <v>1397</v>
      </c>
      <c r="D90" s="281"/>
      <c r="E90" s="281"/>
      <c r="F90" s="304" t="s">
        <v>1378</v>
      </c>
      <c r="G90" s="305"/>
      <c r="H90" s="281" t="s">
        <v>1398</v>
      </c>
      <c r="I90" s="281" t="s">
        <v>1374</v>
      </c>
      <c r="J90" s="281">
        <v>50</v>
      </c>
      <c r="K90" s="295"/>
    </row>
    <row r="91" spans="2:11" s="1" customFormat="1" ht="15" customHeight="1">
      <c r="B91" s="306"/>
      <c r="C91" s="281" t="s">
        <v>1399</v>
      </c>
      <c r="D91" s="281"/>
      <c r="E91" s="281"/>
      <c r="F91" s="304" t="s">
        <v>1378</v>
      </c>
      <c r="G91" s="305"/>
      <c r="H91" s="281" t="s">
        <v>1399</v>
      </c>
      <c r="I91" s="281" t="s">
        <v>1374</v>
      </c>
      <c r="J91" s="281">
        <v>50</v>
      </c>
      <c r="K91" s="295"/>
    </row>
    <row r="92" spans="2:11" s="1" customFormat="1" ht="15" customHeight="1">
      <c r="B92" s="306"/>
      <c r="C92" s="281" t="s">
        <v>1400</v>
      </c>
      <c r="D92" s="281"/>
      <c r="E92" s="281"/>
      <c r="F92" s="304" t="s">
        <v>1378</v>
      </c>
      <c r="G92" s="305"/>
      <c r="H92" s="281" t="s">
        <v>1401</v>
      </c>
      <c r="I92" s="281" t="s">
        <v>1374</v>
      </c>
      <c r="J92" s="281">
        <v>255</v>
      </c>
      <c r="K92" s="295"/>
    </row>
    <row r="93" spans="2:11" s="1" customFormat="1" ht="15" customHeight="1">
      <c r="B93" s="306"/>
      <c r="C93" s="281" t="s">
        <v>1402</v>
      </c>
      <c r="D93" s="281"/>
      <c r="E93" s="281"/>
      <c r="F93" s="304" t="s">
        <v>1372</v>
      </c>
      <c r="G93" s="305"/>
      <c r="H93" s="281" t="s">
        <v>1403</v>
      </c>
      <c r="I93" s="281" t="s">
        <v>1404</v>
      </c>
      <c r="J93" s="281"/>
      <c r="K93" s="295"/>
    </row>
    <row r="94" spans="2:11" s="1" customFormat="1" ht="15" customHeight="1">
      <c r="B94" s="306"/>
      <c r="C94" s="281" t="s">
        <v>1405</v>
      </c>
      <c r="D94" s="281"/>
      <c r="E94" s="281"/>
      <c r="F94" s="304" t="s">
        <v>1372</v>
      </c>
      <c r="G94" s="305"/>
      <c r="H94" s="281" t="s">
        <v>1406</v>
      </c>
      <c r="I94" s="281" t="s">
        <v>1407</v>
      </c>
      <c r="J94" s="281"/>
      <c r="K94" s="295"/>
    </row>
    <row r="95" spans="2:11" s="1" customFormat="1" ht="15" customHeight="1">
      <c r="B95" s="306"/>
      <c r="C95" s="281" t="s">
        <v>1408</v>
      </c>
      <c r="D95" s="281"/>
      <c r="E95" s="281"/>
      <c r="F95" s="304" t="s">
        <v>1372</v>
      </c>
      <c r="G95" s="305"/>
      <c r="H95" s="281" t="s">
        <v>1408</v>
      </c>
      <c r="I95" s="281" t="s">
        <v>1407</v>
      </c>
      <c r="J95" s="281"/>
      <c r="K95" s="295"/>
    </row>
    <row r="96" spans="2:11" s="1" customFormat="1" ht="15" customHeight="1">
      <c r="B96" s="306"/>
      <c r="C96" s="281" t="s">
        <v>42</v>
      </c>
      <c r="D96" s="281"/>
      <c r="E96" s="281"/>
      <c r="F96" s="304" t="s">
        <v>1372</v>
      </c>
      <c r="G96" s="305"/>
      <c r="H96" s="281" t="s">
        <v>1409</v>
      </c>
      <c r="I96" s="281" t="s">
        <v>1407</v>
      </c>
      <c r="J96" s="281"/>
      <c r="K96" s="295"/>
    </row>
    <row r="97" spans="2:11" s="1" customFormat="1" ht="15" customHeight="1">
      <c r="B97" s="306"/>
      <c r="C97" s="281" t="s">
        <v>52</v>
      </c>
      <c r="D97" s="281"/>
      <c r="E97" s="281"/>
      <c r="F97" s="304" t="s">
        <v>1372</v>
      </c>
      <c r="G97" s="305"/>
      <c r="H97" s="281" t="s">
        <v>1410</v>
      </c>
      <c r="I97" s="281" t="s">
        <v>1407</v>
      </c>
      <c r="J97" s="281"/>
      <c r="K97" s="295"/>
    </row>
    <row r="98" spans="2:11" s="1" customFormat="1" ht="15" customHeight="1">
      <c r="B98" s="309"/>
      <c r="C98" s="310"/>
      <c r="D98" s="310"/>
      <c r="E98" s="310"/>
      <c r="F98" s="310"/>
      <c r="G98" s="310"/>
      <c r="H98" s="310"/>
      <c r="I98" s="310"/>
      <c r="J98" s="310"/>
      <c r="K98" s="311"/>
    </row>
    <row r="99" spans="2:11" s="1" customFormat="1" ht="18.75" customHeight="1">
      <c r="B99" s="312"/>
      <c r="C99" s="313"/>
      <c r="D99" s="313"/>
      <c r="E99" s="313"/>
      <c r="F99" s="313"/>
      <c r="G99" s="313"/>
      <c r="H99" s="313"/>
      <c r="I99" s="313"/>
      <c r="J99" s="313"/>
      <c r="K99" s="312"/>
    </row>
    <row r="100" spans="2:11" s="1" customFormat="1" ht="18.75" customHeight="1">
      <c r="B100" s="289"/>
      <c r="C100" s="289"/>
      <c r="D100" s="289"/>
      <c r="E100" s="289"/>
      <c r="F100" s="289"/>
      <c r="G100" s="289"/>
      <c r="H100" s="289"/>
      <c r="I100" s="289"/>
      <c r="J100" s="289"/>
      <c r="K100" s="289"/>
    </row>
    <row r="101" spans="2:11" s="1" customFormat="1" ht="7.5" customHeight="1">
      <c r="B101" s="290"/>
      <c r="C101" s="291"/>
      <c r="D101" s="291"/>
      <c r="E101" s="291"/>
      <c r="F101" s="291"/>
      <c r="G101" s="291"/>
      <c r="H101" s="291"/>
      <c r="I101" s="291"/>
      <c r="J101" s="291"/>
      <c r="K101" s="292"/>
    </row>
    <row r="102" spans="2:11" s="1" customFormat="1" ht="45" customHeight="1">
      <c r="B102" s="293"/>
      <c r="C102" s="294" t="s">
        <v>1411</v>
      </c>
      <c r="D102" s="294"/>
      <c r="E102" s="294"/>
      <c r="F102" s="294"/>
      <c r="G102" s="294"/>
      <c r="H102" s="294"/>
      <c r="I102" s="294"/>
      <c r="J102" s="294"/>
      <c r="K102" s="295"/>
    </row>
    <row r="103" spans="2:11" s="1" customFormat="1" ht="17.25" customHeight="1">
      <c r="B103" s="293"/>
      <c r="C103" s="296" t="s">
        <v>1366</v>
      </c>
      <c r="D103" s="296"/>
      <c r="E103" s="296"/>
      <c r="F103" s="296" t="s">
        <v>1367</v>
      </c>
      <c r="G103" s="297"/>
      <c r="H103" s="296" t="s">
        <v>58</v>
      </c>
      <c r="I103" s="296" t="s">
        <v>61</v>
      </c>
      <c r="J103" s="296" t="s">
        <v>1368</v>
      </c>
      <c r="K103" s="295"/>
    </row>
    <row r="104" spans="2:11" s="1" customFormat="1" ht="17.25" customHeight="1">
      <c r="B104" s="293"/>
      <c r="C104" s="298" t="s">
        <v>1369</v>
      </c>
      <c r="D104" s="298"/>
      <c r="E104" s="298"/>
      <c r="F104" s="299" t="s">
        <v>1370</v>
      </c>
      <c r="G104" s="300"/>
      <c r="H104" s="298"/>
      <c r="I104" s="298"/>
      <c r="J104" s="298" t="s">
        <v>1371</v>
      </c>
      <c r="K104" s="295"/>
    </row>
    <row r="105" spans="2:11" s="1" customFormat="1" ht="5.25" customHeight="1">
      <c r="B105" s="293"/>
      <c r="C105" s="296"/>
      <c r="D105" s="296"/>
      <c r="E105" s="296"/>
      <c r="F105" s="296"/>
      <c r="G105" s="314"/>
      <c r="H105" s="296"/>
      <c r="I105" s="296"/>
      <c r="J105" s="296"/>
      <c r="K105" s="295"/>
    </row>
    <row r="106" spans="2:11" s="1" customFormat="1" ht="15" customHeight="1">
      <c r="B106" s="293"/>
      <c r="C106" s="281" t="s">
        <v>57</v>
      </c>
      <c r="D106" s="303"/>
      <c r="E106" s="303"/>
      <c r="F106" s="304" t="s">
        <v>1372</v>
      </c>
      <c r="G106" s="281"/>
      <c r="H106" s="281" t="s">
        <v>1412</v>
      </c>
      <c r="I106" s="281" t="s">
        <v>1374</v>
      </c>
      <c r="J106" s="281">
        <v>20</v>
      </c>
      <c r="K106" s="295"/>
    </row>
    <row r="107" spans="2:11" s="1" customFormat="1" ht="15" customHeight="1">
      <c r="B107" s="293"/>
      <c r="C107" s="281" t="s">
        <v>1375</v>
      </c>
      <c r="D107" s="281"/>
      <c r="E107" s="281"/>
      <c r="F107" s="304" t="s">
        <v>1372</v>
      </c>
      <c r="G107" s="281"/>
      <c r="H107" s="281" t="s">
        <v>1412</v>
      </c>
      <c r="I107" s="281" t="s">
        <v>1374</v>
      </c>
      <c r="J107" s="281">
        <v>120</v>
      </c>
      <c r="K107" s="295"/>
    </row>
    <row r="108" spans="2:11" s="1" customFormat="1" ht="15" customHeight="1">
      <c r="B108" s="306"/>
      <c r="C108" s="281" t="s">
        <v>1377</v>
      </c>
      <c r="D108" s="281"/>
      <c r="E108" s="281"/>
      <c r="F108" s="304" t="s">
        <v>1378</v>
      </c>
      <c r="G108" s="281"/>
      <c r="H108" s="281" t="s">
        <v>1412</v>
      </c>
      <c r="I108" s="281" t="s">
        <v>1374</v>
      </c>
      <c r="J108" s="281">
        <v>50</v>
      </c>
      <c r="K108" s="295"/>
    </row>
    <row r="109" spans="2:11" s="1" customFormat="1" ht="15" customHeight="1">
      <c r="B109" s="306"/>
      <c r="C109" s="281" t="s">
        <v>1380</v>
      </c>
      <c r="D109" s="281"/>
      <c r="E109" s="281"/>
      <c r="F109" s="304" t="s">
        <v>1372</v>
      </c>
      <c r="G109" s="281"/>
      <c r="H109" s="281" t="s">
        <v>1412</v>
      </c>
      <c r="I109" s="281" t="s">
        <v>1382</v>
      </c>
      <c r="J109" s="281"/>
      <c r="K109" s="295"/>
    </row>
    <row r="110" spans="2:11" s="1" customFormat="1" ht="15" customHeight="1">
      <c r="B110" s="306"/>
      <c r="C110" s="281" t="s">
        <v>1391</v>
      </c>
      <c r="D110" s="281"/>
      <c r="E110" s="281"/>
      <c r="F110" s="304" t="s">
        <v>1378</v>
      </c>
      <c r="G110" s="281"/>
      <c r="H110" s="281" t="s">
        <v>1412</v>
      </c>
      <c r="I110" s="281" t="s">
        <v>1374</v>
      </c>
      <c r="J110" s="281">
        <v>50</v>
      </c>
      <c r="K110" s="295"/>
    </row>
    <row r="111" spans="2:11" s="1" customFormat="1" ht="15" customHeight="1">
      <c r="B111" s="306"/>
      <c r="C111" s="281" t="s">
        <v>1399</v>
      </c>
      <c r="D111" s="281"/>
      <c r="E111" s="281"/>
      <c r="F111" s="304" t="s">
        <v>1378</v>
      </c>
      <c r="G111" s="281"/>
      <c r="H111" s="281" t="s">
        <v>1412</v>
      </c>
      <c r="I111" s="281" t="s">
        <v>1374</v>
      </c>
      <c r="J111" s="281">
        <v>50</v>
      </c>
      <c r="K111" s="295"/>
    </row>
    <row r="112" spans="2:11" s="1" customFormat="1" ht="15" customHeight="1">
      <c r="B112" s="306"/>
      <c r="C112" s="281" t="s">
        <v>1397</v>
      </c>
      <c r="D112" s="281"/>
      <c r="E112" s="281"/>
      <c r="F112" s="304" t="s">
        <v>1378</v>
      </c>
      <c r="G112" s="281"/>
      <c r="H112" s="281" t="s">
        <v>1412</v>
      </c>
      <c r="I112" s="281" t="s">
        <v>1374</v>
      </c>
      <c r="J112" s="281">
        <v>50</v>
      </c>
      <c r="K112" s="295"/>
    </row>
    <row r="113" spans="2:11" s="1" customFormat="1" ht="15" customHeight="1">
      <c r="B113" s="306"/>
      <c r="C113" s="281" t="s">
        <v>57</v>
      </c>
      <c r="D113" s="281"/>
      <c r="E113" s="281"/>
      <c r="F113" s="304" t="s">
        <v>1372</v>
      </c>
      <c r="G113" s="281"/>
      <c r="H113" s="281" t="s">
        <v>1413</v>
      </c>
      <c r="I113" s="281" t="s">
        <v>1374</v>
      </c>
      <c r="J113" s="281">
        <v>20</v>
      </c>
      <c r="K113" s="295"/>
    </row>
    <row r="114" spans="2:11" s="1" customFormat="1" ht="15" customHeight="1">
      <c r="B114" s="306"/>
      <c r="C114" s="281" t="s">
        <v>1414</v>
      </c>
      <c r="D114" s="281"/>
      <c r="E114" s="281"/>
      <c r="F114" s="304" t="s">
        <v>1372</v>
      </c>
      <c r="G114" s="281"/>
      <c r="H114" s="281" t="s">
        <v>1415</v>
      </c>
      <c r="I114" s="281" t="s">
        <v>1374</v>
      </c>
      <c r="J114" s="281">
        <v>120</v>
      </c>
      <c r="K114" s="295"/>
    </row>
    <row r="115" spans="2:11" s="1" customFormat="1" ht="15" customHeight="1">
      <c r="B115" s="306"/>
      <c r="C115" s="281" t="s">
        <v>42</v>
      </c>
      <c r="D115" s="281"/>
      <c r="E115" s="281"/>
      <c r="F115" s="304" t="s">
        <v>1372</v>
      </c>
      <c r="G115" s="281"/>
      <c r="H115" s="281" t="s">
        <v>1416</v>
      </c>
      <c r="I115" s="281" t="s">
        <v>1407</v>
      </c>
      <c r="J115" s="281"/>
      <c r="K115" s="295"/>
    </row>
    <row r="116" spans="2:11" s="1" customFormat="1" ht="15" customHeight="1">
      <c r="B116" s="306"/>
      <c r="C116" s="281" t="s">
        <v>52</v>
      </c>
      <c r="D116" s="281"/>
      <c r="E116" s="281"/>
      <c r="F116" s="304" t="s">
        <v>1372</v>
      </c>
      <c r="G116" s="281"/>
      <c r="H116" s="281" t="s">
        <v>1417</v>
      </c>
      <c r="I116" s="281" t="s">
        <v>1407</v>
      </c>
      <c r="J116" s="281"/>
      <c r="K116" s="295"/>
    </row>
    <row r="117" spans="2:11" s="1" customFormat="1" ht="15" customHeight="1">
      <c r="B117" s="306"/>
      <c r="C117" s="281" t="s">
        <v>61</v>
      </c>
      <c r="D117" s="281"/>
      <c r="E117" s="281"/>
      <c r="F117" s="304" t="s">
        <v>1372</v>
      </c>
      <c r="G117" s="281"/>
      <c r="H117" s="281" t="s">
        <v>1418</v>
      </c>
      <c r="I117" s="281" t="s">
        <v>1419</v>
      </c>
      <c r="J117" s="281"/>
      <c r="K117" s="295"/>
    </row>
    <row r="118" spans="2:11" s="1" customFormat="1" ht="15" customHeight="1">
      <c r="B118" s="309"/>
      <c r="C118" s="315"/>
      <c r="D118" s="315"/>
      <c r="E118" s="315"/>
      <c r="F118" s="315"/>
      <c r="G118" s="315"/>
      <c r="H118" s="315"/>
      <c r="I118" s="315"/>
      <c r="J118" s="315"/>
      <c r="K118" s="311"/>
    </row>
    <row r="119" spans="2:11" s="1" customFormat="1" ht="18.75" customHeight="1">
      <c r="B119" s="316"/>
      <c r="C119" s="317"/>
      <c r="D119" s="317"/>
      <c r="E119" s="317"/>
      <c r="F119" s="318"/>
      <c r="G119" s="317"/>
      <c r="H119" s="317"/>
      <c r="I119" s="317"/>
      <c r="J119" s="317"/>
      <c r="K119" s="316"/>
    </row>
    <row r="120" spans="2:11" s="1" customFormat="1" ht="18.75" customHeight="1">
      <c r="B120" s="289"/>
      <c r="C120" s="289"/>
      <c r="D120" s="289"/>
      <c r="E120" s="289"/>
      <c r="F120" s="289"/>
      <c r="G120" s="289"/>
      <c r="H120" s="289"/>
      <c r="I120" s="289"/>
      <c r="J120" s="289"/>
      <c r="K120" s="289"/>
    </row>
    <row r="121" spans="2:11" s="1" customFormat="1" ht="7.5" customHeight="1">
      <c r="B121" s="319"/>
      <c r="C121" s="320"/>
      <c r="D121" s="320"/>
      <c r="E121" s="320"/>
      <c r="F121" s="320"/>
      <c r="G121" s="320"/>
      <c r="H121" s="320"/>
      <c r="I121" s="320"/>
      <c r="J121" s="320"/>
      <c r="K121" s="321"/>
    </row>
    <row r="122" spans="2:11" s="1" customFormat="1" ht="45" customHeight="1">
      <c r="B122" s="322"/>
      <c r="C122" s="272" t="s">
        <v>1420</v>
      </c>
      <c r="D122" s="272"/>
      <c r="E122" s="272"/>
      <c r="F122" s="272"/>
      <c r="G122" s="272"/>
      <c r="H122" s="272"/>
      <c r="I122" s="272"/>
      <c r="J122" s="272"/>
      <c r="K122" s="323"/>
    </row>
    <row r="123" spans="2:11" s="1" customFormat="1" ht="17.25" customHeight="1">
      <c r="B123" s="324"/>
      <c r="C123" s="296" t="s">
        <v>1366</v>
      </c>
      <c r="D123" s="296"/>
      <c r="E123" s="296"/>
      <c r="F123" s="296" t="s">
        <v>1367</v>
      </c>
      <c r="G123" s="297"/>
      <c r="H123" s="296" t="s">
        <v>58</v>
      </c>
      <c r="I123" s="296" t="s">
        <v>61</v>
      </c>
      <c r="J123" s="296" t="s">
        <v>1368</v>
      </c>
      <c r="K123" s="325"/>
    </row>
    <row r="124" spans="2:11" s="1" customFormat="1" ht="17.25" customHeight="1">
      <c r="B124" s="324"/>
      <c r="C124" s="298" t="s">
        <v>1369</v>
      </c>
      <c r="D124" s="298"/>
      <c r="E124" s="298"/>
      <c r="F124" s="299" t="s">
        <v>1370</v>
      </c>
      <c r="G124" s="300"/>
      <c r="H124" s="298"/>
      <c r="I124" s="298"/>
      <c r="J124" s="298" t="s">
        <v>1371</v>
      </c>
      <c r="K124" s="325"/>
    </row>
    <row r="125" spans="2:11" s="1" customFormat="1" ht="5.25" customHeight="1">
      <c r="B125" s="326"/>
      <c r="C125" s="301"/>
      <c r="D125" s="301"/>
      <c r="E125" s="301"/>
      <c r="F125" s="301"/>
      <c r="G125" s="327"/>
      <c r="H125" s="301"/>
      <c r="I125" s="301"/>
      <c r="J125" s="301"/>
      <c r="K125" s="328"/>
    </row>
    <row r="126" spans="2:11" s="1" customFormat="1" ht="15" customHeight="1">
      <c r="B126" s="326"/>
      <c r="C126" s="281" t="s">
        <v>1375</v>
      </c>
      <c r="D126" s="303"/>
      <c r="E126" s="303"/>
      <c r="F126" s="304" t="s">
        <v>1372</v>
      </c>
      <c r="G126" s="281"/>
      <c r="H126" s="281" t="s">
        <v>1412</v>
      </c>
      <c r="I126" s="281" t="s">
        <v>1374</v>
      </c>
      <c r="J126" s="281">
        <v>120</v>
      </c>
      <c r="K126" s="329"/>
    </row>
    <row r="127" spans="2:11" s="1" customFormat="1" ht="15" customHeight="1">
      <c r="B127" s="326"/>
      <c r="C127" s="281" t="s">
        <v>1421</v>
      </c>
      <c r="D127" s="281"/>
      <c r="E127" s="281"/>
      <c r="F127" s="304" t="s">
        <v>1372</v>
      </c>
      <c r="G127" s="281"/>
      <c r="H127" s="281" t="s">
        <v>1422</v>
      </c>
      <c r="I127" s="281" t="s">
        <v>1374</v>
      </c>
      <c r="J127" s="281" t="s">
        <v>1423</v>
      </c>
      <c r="K127" s="329"/>
    </row>
    <row r="128" spans="2:11" s="1" customFormat="1" ht="15" customHeight="1">
      <c r="B128" s="326"/>
      <c r="C128" s="281" t="s">
        <v>1320</v>
      </c>
      <c r="D128" s="281"/>
      <c r="E128" s="281"/>
      <c r="F128" s="304" t="s">
        <v>1372</v>
      </c>
      <c r="G128" s="281"/>
      <c r="H128" s="281" t="s">
        <v>1424</v>
      </c>
      <c r="I128" s="281" t="s">
        <v>1374</v>
      </c>
      <c r="J128" s="281" t="s">
        <v>1423</v>
      </c>
      <c r="K128" s="329"/>
    </row>
    <row r="129" spans="2:11" s="1" customFormat="1" ht="15" customHeight="1">
      <c r="B129" s="326"/>
      <c r="C129" s="281" t="s">
        <v>1383</v>
      </c>
      <c r="D129" s="281"/>
      <c r="E129" s="281"/>
      <c r="F129" s="304" t="s">
        <v>1378</v>
      </c>
      <c r="G129" s="281"/>
      <c r="H129" s="281" t="s">
        <v>1384</v>
      </c>
      <c r="I129" s="281" t="s">
        <v>1374</v>
      </c>
      <c r="J129" s="281">
        <v>15</v>
      </c>
      <c r="K129" s="329"/>
    </row>
    <row r="130" spans="2:11" s="1" customFormat="1" ht="15" customHeight="1">
      <c r="B130" s="326"/>
      <c r="C130" s="307" t="s">
        <v>1385</v>
      </c>
      <c r="D130" s="307"/>
      <c r="E130" s="307"/>
      <c r="F130" s="308" t="s">
        <v>1378</v>
      </c>
      <c r="G130" s="307"/>
      <c r="H130" s="307" t="s">
        <v>1386</v>
      </c>
      <c r="I130" s="307" t="s">
        <v>1374</v>
      </c>
      <c r="J130" s="307">
        <v>15</v>
      </c>
      <c r="K130" s="329"/>
    </row>
    <row r="131" spans="2:11" s="1" customFormat="1" ht="15" customHeight="1">
      <c r="B131" s="326"/>
      <c r="C131" s="307" t="s">
        <v>1387</v>
      </c>
      <c r="D131" s="307"/>
      <c r="E131" s="307"/>
      <c r="F131" s="308" t="s">
        <v>1378</v>
      </c>
      <c r="G131" s="307"/>
      <c r="H131" s="307" t="s">
        <v>1388</v>
      </c>
      <c r="I131" s="307" t="s">
        <v>1374</v>
      </c>
      <c r="J131" s="307">
        <v>20</v>
      </c>
      <c r="K131" s="329"/>
    </row>
    <row r="132" spans="2:11" s="1" customFormat="1" ht="15" customHeight="1">
      <c r="B132" s="326"/>
      <c r="C132" s="307" t="s">
        <v>1389</v>
      </c>
      <c r="D132" s="307"/>
      <c r="E132" s="307"/>
      <c r="F132" s="308" t="s">
        <v>1378</v>
      </c>
      <c r="G132" s="307"/>
      <c r="H132" s="307" t="s">
        <v>1390</v>
      </c>
      <c r="I132" s="307" t="s">
        <v>1374</v>
      </c>
      <c r="J132" s="307">
        <v>20</v>
      </c>
      <c r="K132" s="329"/>
    </row>
    <row r="133" spans="2:11" s="1" customFormat="1" ht="15" customHeight="1">
      <c r="B133" s="326"/>
      <c r="C133" s="281" t="s">
        <v>1377</v>
      </c>
      <c r="D133" s="281"/>
      <c r="E133" s="281"/>
      <c r="F133" s="304" t="s">
        <v>1378</v>
      </c>
      <c r="G133" s="281"/>
      <c r="H133" s="281" t="s">
        <v>1412</v>
      </c>
      <c r="I133" s="281" t="s">
        <v>1374</v>
      </c>
      <c r="J133" s="281">
        <v>50</v>
      </c>
      <c r="K133" s="329"/>
    </row>
    <row r="134" spans="2:11" s="1" customFormat="1" ht="15" customHeight="1">
      <c r="B134" s="326"/>
      <c r="C134" s="281" t="s">
        <v>1391</v>
      </c>
      <c r="D134" s="281"/>
      <c r="E134" s="281"/>
      <c r="F134" s="304" t="s">
        <v>1378</v>
      </c>
      <c r="G134" s="281"/>
      <c r="H134" s="281" t="s">
        <v>1412</v>
      </c>
      <c r="I134" s="281" t="s">
        <v>1374</v>
      </c>
      <c r="J134" s="281">
        <v>50</v>
      </c>
      <c r="K134" s="329"/>
    </row>
    <row r="135" spans="2:11" s="1" customFormat="1" ht="15" customHeight="1">
      <c r="B135" s="326"/>
      <c r="C135" s="281" t="s">
        <v>1397</v>
      </c>
      <c r="D135" s="281"/>
      <c r="E135" s="281"/>
      <c r="F135" s="304" t="s">
        <v>1378</v>
      </c>
      <c r="G135" s="281"/>
      <c r="H135" s="281" t="s">
        <v>1412</v>
      </c>
      <c r="I135" s="281" t="s">
        <v>1374</v>
      </c>
      <c r="J135" s="281">
        <v>50</v>
      </c>
      <c r="K135" s="329"/>
    </row>
    <row r="136" spans="2:11" s="1" customFormat="1" ht="15" customHeight="1">
      <c r="B136" s="326"/>
      <c r="C136" s="281" t="s">
        <v>1399</v>
      </c>
      <c r="D136" s="281"/>
      <c r="E136" s="281"/>
      <c r="F136" s="304" t="s">
        <v>1378</v>
      </c>
      <c r="G136" s="281"/>
      <c r="H136" s="281" t="s">
        <v>1412</v>
      </c>
      <c r="I136" s="281" t="s">
        <v>1374</v>
      </c>
      <c r="J136" s="281">
        <v>50</v>
      </c>
      <c r="K136" s="329"/>
    </row>
    <row r="137" spans="2:11" s="1" customFormat="1" ht="15" customHeight="1">
      <c r="B137" s="326"/>
      <c r="C137" s="281" t="s">
        <v>1400</v>
      </c>
      <c r="D137" s="281"/>
      <c r="E137" s="281"/>
      <c r="F137" s="304" t="s">
        <v>1378</v>
      </c>
      <c r="G137" s="281"/>
      <c r="H137" s="281" t="s">
        <v>1425</v>
      </c>
      <c r="I137" s="281" t="s">
        <v>1374</v>
      </c>
      <c r="J137" s="281">
        <v>255</v>
      </c>
      <c r="K137" s="329"/>
    </row>
    <row r="138" spans="2:11" s="1" customFormat="1" ht="15" customHeight="1">
      <c r="B138" s="326"/>
      <c r="C138" s="281" t="s">
        <v>1402</v>
      </c>
      <c r="D138" s="281"/>
      <c r="E138" s="281"/>
      <c r="F138" s="304" t="s">
        <v>1372</v>
      </c>
      <c r="G138" s="281"/>
      <c r="H138" s="281" t="s">
        <v>1426</v>
      </c>
      <c r="I138" s="281" t="s">
        <v>1404</v>
      </c>
      <c r="J138" s="281"/>
      <c r="K138" s="329"/>
    </row>
    <row r="139" spans="2:11" s="1" customFormat="1" ht="15" customHeight="1">
      <c r="B139" s="326"/>
      <c r="C139" s="281" t="s">
        <v>1405</v>
      </c>
      <c r="D139" s="281"/>
      <c r="E139" s="281"/>
      <c r="F139" s="304" t="s">
        <v>1372</v>
      </c>
      <c r="G139" s="281"/>
      <c r="H139" s="281" t="s">
        <v>1427</v>
      </c>
      <c r="I139" s="281" t="s">
        <v>1407</v>
      </c>
      <c r="J139" s="281"/>
      <c r="K139" s="329"/>
    </row>
    <row r="140" spans="2:11" s="1" customFormat="1" ht="15" customHeight="1">
      <c r="B140" s="326"/>
      <c r="C140" s="281" t="s">
        <v>1408</v>
      </c>
      <c r="D140" s="281"/>
      <c r="E140" s="281"/>
      <c r="F140" s="304" t="s">
        <v>1372</v>
      </c>
      <c r="G140" s="281"/>
      <c r="H140" s="281" t="s">
        <v>1408</v>
      </c>
      <c r="I140" s="281" t="s">
        <v>1407</v>
      </c>
      <c r="J140" s="281"/>
      <c r="K140" s="329"/>
    </row>
    <row r="141" spans="2:11" s="1" customFormat="1" ht="15" customHeight="1">
      <c r="B141" s="326"/>
      <c r="C141" s="281" t="s">
        <v>42</v>
      </c>
      <c r="D141" s="281"/>
      <c r="E141" s="281"/>
      <c r="F141" s="304" t="s">
        <v>1372</v>
      </c>
      <c r="G141" s="281"/>
      <c r="H141" s="281" t="s">
        <v>1428</v>
      </c>
      <c r="I141" s="281" t="s">
        <v>1407</v>
      </c>
      <c r="J141" s="281"/>
      <c r="K141" s="329"/>
    </row>
    <row r="142" spans="2:11" s="1" customFormat="1" ht="15" customHeight="1">
      <c r="B142" s="326"/>
      <c r="C142" s="281" t="s">
        <v>1429</v>
      </c>
      <c r="D142" s="281"/>
      <c r="E142" s="281"/>
      <c r="F142" s="304" t="s">
        <v>1372</v>
      </c>
      <c r="G142" s="281"/>
      <c r="H142" s="281" t="s">
        <v>1430</v>
      </c>
      <c r="I142" s="281" t="s">
        <v>1407</v>
      </c>
      <c r="J142" s="281"/>
      <c r="K142" s="329"/>
    </row>
    <row r="143" spans="2:11" s="1" customFormat="1" ht="15" customHeight="1">
      <c r="B143" s="330"/>
      <c r="C143" s="331"/>
      <c r="D143" s="331"/>
      <c r="E143" s="331"/>
      <c r="F143" s="331"/>
      <c r="G143" s="331"/>
      <c r="H143" s="331"/>
      <c r="I143" s="331"/>
      <c r="J143" s="331"/>
      <c r="K143" s="332"/>
    </row>
    <row r="144" spans="2:11" s="1" customFormat="1" ht="18.75" customHeight="1">
      <c r="B144" s="317"/>
      <c r="C144" s="317"/>
      <c r="D144" s="317"/>
      <c r="E144" s="317"/>
      <c r="F144" s="318"/>
      <c r="G144" s="317"/>
      <c r="H144" s="317"/>
      <c r="I144" s="317"/>
      <c r="J144" s="317"/>
      <c r="K144" s="317"/>
    </row>
    <row r="145" spans="2:11" s="1" customFormat="1" ht="18.75" customHeight="1">
      <c r="B145" s="289"/>
      <c r="C145" s="289"/>
      <c r="D145" s="289"/>
      <c r="E145" s="289"/>
      <c r="F145" s="289"/>
      <c r="G145" s="289"/>
      <c r="H145" s="289"/>
      <c r="I145" s="289"/>
      <c r="J145" s="289"/>
      <c r="K145" s="289"/>
    </row>
    <row r="146" spans="2:11" s="1" customFormat="1" ht="7.5" customHeight="1">
      <c r="B146" s="290"/>
      <c r="C146" s="291"/>
      <c r="D146" s="291"/>
      <c r="E146" s="291"/>
      <c r="F146" s="291"/>
      <c r="G146" s="291"/>
      <c r="H146" s="291"/>
      <c r="I146" s="291"/>
      <c r="J146" s="291"/>
      <c r="K146" s="292"/>
    </row>
    <row r="147" spans="2:11" s="1" customFormat="1" ht="45" customHeight="1">
      <c r="B147" s="293"/>
      <c r="C147" s="294" t="s">
        <v>1431</v>
      </c>
      <c r="D147" s="294"/>
      <c r="E147" s="294"/>
      <c r="F147" s="294"/>
      <c r="G147" s="294"/>
      <c r="H147" s="294"/>
      <c r="I147" s="294"/>
      <c r="J147" s="294"/>
      <c r="K147" s="295"/>
    </row>
    <row r="148" spans="2:11" s="1" customFormat="1" ht="17.25" customHeight="1">
      <c r="B148" s="293"/>
      <c r="C148" s="296" t="s">
        <v>1366</v>
      </c>
      <c r="D148" s="296"/>
      <c r="E148" s="296"/>
      <c r="F148" s="296" t="s">
        <v>1367</v>
      </c>
      <c r="G148" s="297"/>
      <c r="H148" s="296" t="s">
        <v>58</v>
      </c>
      <c r="I148" s="296" t="s">
        <v>61</v>
      </c>
      <c r="J148" s="296" t="s">
        <v>1368</v>
      </c>
      <c r="K148" s="295"/>
    </row>
    <row r="149" spans="2:11" s="1" customFormat="1" ht="17.25" customHeight="1">
      <c r="B149" s="293"/>
      <c r="C149" s="298" t="s">
        <v>1369</v>
      </c>
      <c r="D149" s="298"/>
      <c r="E149" s="298"/>
      <c r="F149" s="299" t="s">
        <v>1370</v>
      </c>
      <c r="G149" s="300"/>
      <c r="H149" s="298"/>
      <c r="I149" s="298"/>
      <c r="J149" s="298" t="s">
        <v>1371</v>
      </c>
      <c r="K149" s="295"/>
    </row>
    <row r="150" spans="2:11" s="1" customFormat="1" ht="5.25" customHeight="1">
      <c r="B150" s="306"/>
      <c r="C150" s="301"/>
      <c r="D150" s="301"/>
      <c r="E150" s="301"/>
      <c r="F150" s="301"/>
      <c r="G150" s="302"/>
      <c r="H150" s="301"/>
      <c r="I150" s="301"/>
      <c r="J150" s="301"/>
      <c r="K150" s="329"/>
    </row>
    <row r="151" spans="2:11" s="1" customFormat="1" ht="15" customHeight="1">
      <c r="B151" s="306"/>
      <c r="C151" s="333" t="s">
        <v>1375</v>
      </c>
      <c r="D151" s="281"/>
      <c r="E151" s="281"/>
      <c r="F151" s="334" t="s">
        <v>1372</v>
      </c>
      <c r="G151" s="281"/>
      <c r="H151" s="333" t="s">
        <v>1412</v>
      </c>
      <c r="I151" s="333" t="s">
        <v>1374</v>
      </c>
      <c r="J151" s="333">
        <v>120</v>
      </c>
      <c r="K151" s="329"/>
    </row>
    <row r="152" spans="2:11" s="1" customFormat="1" ht="15" customHeight="1">
      <c r="B152" s="306"/>
      <c r="C152" s="333" t="s">
        <v>1421</v>
      </c>
      <c r="D152" s="281"/>
      <c r="E152" s="281"/>
      <c r="F152" s="334" t="s">
        <v>1372</v>
      </c>
      <c r="G152" s="281"/>
      <c r="H152" s="333" t="s">
        <v>1432</v>
      </c>
      <c r="I152" s="333" t="s">
        <v>1374</v>
      </c>
      <c r="J152" s="333" t="s">
        <v>1423</v>
      </c>
      <c r="K152" s="329"/>
    </row>
    <row r="153" spans="2:11" s="1" customFormat="1" ht="15" customHeight="1">
      <c r="B153" s="306"/>
      <c r="C153" s="333" t="s">
        <v>1320</v>
      </c>
      <c r="D153" s="281"/>
      <c r="E153" s="281"/>
      <c r="F153" s="334" t="s">
        <v>1372</v>
      </c>
      <c r="G153" s="281"/>
      <c r="H153" s="333" t="s">
        <v>1433</v>
      </c>
      <c r="I153" s="333" t="s">
        <v>1374</v>
      </c>
      <c r="J153" s="333" t="s">
        <v>1423</v>
      </c>
      <c r="K153" s="329"/>
    </row>
    <row r="154" spans="2:11" s="1" customFormat="1" ht="15" customHeight="1">
      <c r="B154" s="306"/>
      <c r="C154" s="333" t="s">
        <v>1377</v>
      </c>
      <c r="D154" s="281"/>
      <c r="E154" s="281"/>
      <c r="F154" s="334" t="s">
        <v>1378</v>
      </c>
      <c r="G154" s="281"/>
      <c r="H154" s="333" t="s">
        <v>1412</v>
      </c>
      <c r="I154" s="333" t="s">
        <v>1374</v>
      </c>
      <c r="J154" s="333">
        <v>50</v>
      </c>
      <c r="K154" s="329"/>
    </row>
    <row r="155" spans="2:11" s="1" customFormat="1" ht="15" customHeight="1">
      <c r="B155" s="306"/>
      <c r="C155" s="333" t="s">
        <v>1380</v>
      </c>
      <c r="D155" s="281"/>
      <c r="E155" s="281"/>
      <c r="F155" s="334" t="s">
        <v>1372</v>
      </c>
      <c r="G155" s="281"/>
      <c r="H155" s="333" t="s">
        <v>1412</v>
      </c>
      <c r="I155" s="333" t="s">
        <v>1382</v>
      </c>
      <c r="J155" s="333"/>
      <c r="K155" s="329"/>
    </row>
    <row r="156" spans="2:11" s="1" customFormat="1" ht="15" customHeight="1">
      <c r="B156" s="306"/>
      <c r="C156" s="333" t="s">
        <v>1391</v>
      </c>
      <c r="D156" s="281"/>
      <c r="E156" s="281"/>
      <c r="F156" s="334" t="s">
        <v>1378</v>
      </c>
      <c r="G156" s="281"/>
      <c r="H156" s="333" t="s">
        <v>1412</v>
      </c>
      <c r="I156" s="333" t="s">
        <v>1374</v>
      </c>
      <c r="J156" s="333">
        <v>50</v>
      </c>
      <c r="K156" s="329"/>
    </row>
    <row r="157" spans="2:11" s="1" customFormat="1" ht="15" customHeight="1">
      <c r="B157" s="306"/>
      <c r="C157" s="333" t="s">
        <v>1399</v>
      </c>
      <c r="D157" s="281"/>
      <c r="E157" s="281"/>
      <c r="F157" s="334" t="s">
        <v>1378</v>
      </c>
      <c r="G157" s="281"/>
      <c r="H157" s="333" t="s">
        <v>1412</v>
      </c>
      <c r="I157" s="333" t="s">
        <v>1374</v>
      </c>
      <c r="J157" s="333">
        <v>50</v>
      </c>
      <c r="K157" s="329"/>
    </row>
    <row r="158" spans="2:11" s="1" customFormat="1" ht="15" customHeight="1">
      <c r="B158" s="306"/>
      <c r="C158" s="333" t="s">
        <v>1397</v>
      </c>
      <c r="D158" s="281"/>
      <c r="E158" s="281"/>
      <c r="F158" s="334" t="s">
        <v>1378</v>
      </c>
      <c r="G158" s="281"/>
      <c r="H158" s="333" t="s">
        <v>1412</v>
      </c>
      <c r="I158" s="333" t="s">
        <v>1374</v>
      </c>
      <c r="J158" s="333">
        <v>50</v>
      </c>
      <c r="K158" s="329"/>
    </row>
    <row r="159" spans="2:11" s="1" customFormat="1" ht="15" customHeight="1">
      <c r="B159" s="306"/>
      <c r="C159" s="333" t="s">
        <v>91</v>
      </c>
      <c r="D159" s="281"/>
      <c r="E159" s="281"/>
      <c r="F159" s="334" t="s">
        <v>1372</v>
      </c>
      <c r="G159" s="281"/>
      <c r="H159" s="333" t="s">
        <v>1434</v>
      </c>
      <c r="I159" s="333" t="s">
        <v>1374</v>
      </c>
      <c r="J159" s="333" t="s">
        <v>1435</v>
      </c>
      <c r="K159" s="329"/>
    </row>
    <row r="160" spans="2:11" s="1" customFormat="1" ht="15" customHeight="1">
      <c r="B160" s="306"/>
      <c r="C160" s="333" t="s">
        <v>1436</v>
      </c>
      <c r="D160" s="281"/>
      <c r="E160" s="281"/>
      <c r="F160" s="334" t="s">
        <v>1372</v>
      </c>
      <c r="G160" s="281"/>
      <c r="H160" s="333" t="s">
        <v>1437</v>
      </c>
      <c r="I160" s="333" t="s">
        <v>1407</v>
      </c>
      <c r="J160" s="333"/>
      <c r="K160" s="329"/>
    </row>
    <row r="161" spans="2:11" s="1" customFormat="1" ht="15" customHeight="1">
      <c r="B161" s="335"/>
      <c r="C161" s="315"/>
      <c r="D161" s="315"/>
      <c r="E161" s="315"/>
      <c r="F161" s="315"/>
      <c r="G161" s="315"/>
      <c r="H161" s="315"/>
      <c r="I161" s="315"/>
      <c r="J161" s="315"/>
      <c r="K161" s="336"/>
    </row>
    <row r="162" spans="2:11" s="1" customFormat="1" ht="18.75" customHeight="1">
      <c r="B162" s="317"/>
      <c r="C162" s="327"/>
      <c r="D162" s="327"/>
      <c r="E162" s="327"/>
      <c r="F162" s="337"/>
      <c r="G162" s="327"/>
      <c r="H162" s="327"/>
      <c r="I162" s="327"/>
      <c r="J162" s="327"/>
      <c r="K162" s="317"/>
    </row>
    <row r="163" spans="2:11" s="1" customFormat="1" ht="18.75" customHeight="1">
      <c r="B163" s="289"/>
      <c r="C163" s="289"/>
      <c r="D163" s="289"/>
      <c r="E163" s="289"/>
      <c r="F163" s="289"/>
      <c r="G163" s="289"/>
      <c r="H163" s="289"/>
      <c r="I163" s="289"/>
      <c r="J163" s="289"/>
      <c r="K163" s="289"/>
    </row>
    <row r="164" spans="2:11" s="1" customFormat="1" ht="7.5" customHeight="1">
      <c r="B164" s="268"/>
      <c r="C164" s="269"/>
      <c r="D164" s="269"/>
      <c r="E164" s="269"/>
      <c r="F164" s="269"/>
      <c r="G164" s="269"/>
      <c r="H164" s="269"/>
      <c r="I164" s="269"/>
      <c r="J164" s="269"/>
      <c r="K164" s="270"/>
    </row>
    <row r="165" spans="2:11" s="1" customFormat="1" ht="45" customHeight="1">
      <c r="B165" s="271"/>
      <c r="C165" s="272" t="s">
        <v>1438</v>
      </c>
      <c r="D165" s="272"/>
      <c r="E165" s="272"/>
      <c r="F165" s="272"/>
      <c r="G165" s="272"/>
      <c r="H165" s="272"/>
      <c r="I165" s="272"/>
      <c r="J165" s="272"/>
      <c r="K165" s="273"/>
    </row>
    <row r="166" spans="2:11" s="1" customFormat="1" ht="17.25" customHeight="1">
      <c r="B166" s="271"/>
      <c r="C166" s="296" t="s">
        <v>1366</v>
      </c>
      <c r="D166" s="296"/>
      <c r="E166" s="296"/>
      <c r="F166" s="296" t="s">
        <v>1367</v>
      </c>
      <c r="G166" s="338"/>
      <c r="H166" s="339" t="s">
        <v>58</v>
      </c>
      <c r="I166" s="339" t="s">
        <v>61</v>
      </c>
      <c r="J166" s="296" t="s">
        <v>1368</v>
      </c>
      <c r="K166" s="273"/>
    </row>
    <row r="167" spans="2:11" s="1" customFormat="1" ht="17.25" customHeight="1">
      <c r="B167" s="274"/>
      <c r="C167" s="298" t="s">
        <v>1369</v>
      </c>
      <c r="D167" s="298"/>
      <c r="E167" s="298"/>
      <c r="F167" s="299" t="s">
        <v>1370</v>
      </c>
      <c r="G167" s="340"/>
      <c r="H167" s="341"/>
      <c r="I167" s="341"/>
      <c r="J167" s="298" t="s">
        <v>1371</v>
      </c>
      <c r="K167" s="276"/>
    </row>
    <row r="168" spans="2:11" s="1" customFormat="1" ht="5.25" customHeight="1">
      <c r="B168" s="306"/>
      <c r="C168" s="301"/>
      <c r="D168" s="301"/>
      <c r="E168" s="301"/>
      <c r="F168" s="301"/>
      <c r="G168" s="302"/>
      <c r="H168" s="301"/>
      <c r="I168" s="301"/>
      <c r="J168" s="301"/>
      <c r="K168" s="329"/>
    </row>
    <row r="169" spans="2:11" s="1" customFormat="1" ht="15" customHeight="1">
      <c r="B169" s="306"/>
      <c r="C169" s="281" t="s">
        <v>1375</v>
      </c>
      <c r="D169" s="281"/>
      <c r="E169" s="281"/>
      <c r="F169" s="304" t="s">
        <v>1372</v>
      </c>
      <c r="G169" s="281"/>
      <c r="H169" s="281" t="s">
        <v>1412</v>
      </c>
      <c r="I169" s="281" t="s">
        <v>1374</v>
      </c>
      <c r="J169" s="281">
        <v>120</v>
      </c>
      <c r="K169" s="329"/>
    </row>
    <row r="170" spans="2:11" s="1" customFormat="1" ht="15" customHeight="1">
      <c r="B170" s="306"/>
      <c r="C170" s="281" t="s">
        <v>1421</v>
      </c>
      <c r="D170" s="281"/>
      <c r="E170" s="281"/>
      <c r="F170" s="304" t="s">
        <v>1372</v>
      </c>
      <c r="G170" s="281"/>
      <c r="H170" s="281" t="s">
        <v>1422</v>
      </c>
      <c r="I170" s="281" t="s">
        <v>1374</v>
      </c>
      <c r="J170" s="281" t="s">
        <v>1423</v>
      </c>
      <c r="K170" s="329"/>
    </row>
    <row r="171" spans="2:11" s="1" customFormat="1" ht="15" customHeight="1">
      <c r="B171" s="306"/>
      <c r="C171" s="281" t="s">
        <v>1320</v>
      </c>
      <c r="D171" s="281"/>
      <c r="E171" s="281"/>
      <c r="F171" s="304" t="s">
        <v>1372</v>
      </c>
      <c r="G171" s="281"/>
      <c r="H171" s="281" t="s">
        <v>1439</v>
      </c>
      <c r="I171" s="281" t="s">
        <v>1374</v>
      </c>
      <c r="J171" s="281" t="s">
        <v>1423</v>
      </c>
      <c r="K171" s="329"/>
    </row>
    <row r="172" spans="2:11" s="1" customFormat="1" ht="15" customHeight="1">
      <c r="B172" s="306"/>
      <c r="C172" s="281" t="s">
        <v>1377</v>
      </c>
      <c r="D172" s="281"/>
      <c r="E172" s="281"/>
      <c r="F172" s="304" t="s">
        <v>1378</v>
      </c>
      <c r="G172" s="281"/>
      <c r="H172" s="281" t="s">
        <v>1439</v>
      </c>
      <c r="I172" s="281" t="s">
        <v>1374</v>
      </c>
      <c r="J172" s="281">
        <v>50</v>
      </c>
      <c r="K172" s="329"/>
    </row>
    <row r="173" spans="2:11" s="1" customFormat="1" ht="15" customHeight="1">
      <c r="B173" s="306"/>
      <c r="C173" s="281" t="s">
        <v>1380</v>
      </c>
      <c r="D173" s="281"/>
      <c r="E173" s="281"/>
      <c r="F173" s="304" t="s">
        <v>1372</v>
      </c>
      <c r="G173" s="281"/>
      <c r="H173" s="281" t="s">
        <v>1439</v>
      </c>
      <c r="I173" s="281" t="s">
        <v>1382</v>
      </c>
      <c r="J173" s="281"/>
      <c r="K173" s="329"/>
    </row>
    <row r="174" spans="2:11" s="1" customFormat="1" ht="15" customHeight="1">
      <c r="B174" s="306"/>
      <c r="C174" s="281" t="s">
        <v>1391</v>
      </c>
      <c r="D174" s="281"/>
      <c r="E174" s="281"/>
      <c r="F174" s="304" t="s">
        <v>1378</v>
      </c>
      <c r="G174" s="281"/>
      <c r="H174" s="281" t="s">
        <v>1439</v>
      </c>
      <c r="I174" s="281" t="s">
        <v>1374</v>
      </c>
      <c r="J174" s="281">
        <v>50</v>
      </c>
      <c r="K174" s="329"/>
    </row>
    <row r="175" spans="2:11" s="1" customFormat="1" ht="15" customHeight="1">
      <c r="B175" s="306"/>
      <c r="C175" s="281" t="s">
        <v>1399</v>
      </c>
      <c r="D175" s="281"/>
      <c r="E175" s="281"/>
      <c r="F175" s="304" t="s">
        <v>1378</v>
      </c>
      <c r="G175" s="281"/>
      <c r="H175" s="281" t="s">
        <v>1439</v>
      </c>
      <c r="I175" s="281" t="s">
        <v>1374</v>
      </c>
      <c r="J175" s="281">
        <v>50</v>
      </c>
      <c r="K175" s="329"/>
    </row>
    <row r="176" spans="2:11" s="1" customFormat="1" ht="15" customHeight="1">
      <c r="B176" s="306"/>
      <c r="C176" s="281" t="s">
        <v>1397</v>
      </c>
      <c r="D176" s="281"/>
      <c r="E176" s="281"/>
      <c r="F176" s="304" t="s">
        <v>1378</v>
      </c>
      <c r="G176" s="281"/>
      <c r="H176" s="281" t="s">
        <v>1439</v>
      </c>
      <c r="I176" s="281" t="s">
        <v>1374</v>
      </c>
      <c r="J176" s="281">
        <v>50</v>
      </c>
      <c r="K176" s="329"/>
    </row>
    <row r="177" spans="2:11" s="1" customFormat="1" ht="15" customHeight="1">
      <c r="B177" s="306"/>
      <c r="C177" s="281" t="s">
        <v>129</v>
      </c>
      <c r="D177" s="281"/>
      <c r="E177" s="281"/>
      <c r="F177" s="304" t="s">
        <v>1372</v>
      </c>
      <c r="G177" s="281"/>
      <c r="H177" s="281" t="s">
        <v>1440</v>
      </c>
      <c r="I177" s="281" t="s">
        <v>1441</v>
      </c>
      <c r="J177" s="281"/>
      <c r="K177" s="329"/>
    </row>
    <row r="178" spans="2:11" s="1" customFormat="1" ht="15" customHeight="1">
      <c r="B178" s="306"/>
      <c r="C178" s="281" t="s">
        <v>61</v>
      </c>
      <c r="D178" s="281"/>
      <c r="E178" s="281"/>
      <c r="F178" s="304" t="s">
        <v>1372</v>
      </c>
      <c r="G178" s="281"/>
      <c r="H178" s="281" t="s">
        <v>1442</v>
      </c>
      <c r="I178" s="281" t="s">
        <v>1443</v>
      </c>
      <c r="J178" s="281">
        <v>1</v>
      </c>
      <c r="K178" s="329"/>
    </row>
    <row r="179" spans="2:11" s="1" customFormat="1" ht="15" customHeight="1">
      <c r="B179" s="306"/>
      <c r="C179" s="281" t="s">
        <v>57</v>
      </c>
      <c r="D179" s="281"/>
      <c r="E179" s="281"/>
      <c r="F179" s="304" t="s">
        <v>1372</v>
      </c>
      <c r="G179" s="281"/>
      <c r="H179" s="281" t="s">
        <v>1444</v>
      </c>
      <c r="I179" s="281" t="s">
        <v>1374</v>
      </c>
      <c r="J179" s="281">
        <v>20</v>
      </c>
      <c r="K179" s="329"/>
    </row>
    <row r="180" spans="2:11" s="1" customFormat="1" ht="15" customHeight="1">
      <c r="B180" s="306"/>
      <c r="C180" s="281" t="s">
        <v>58</v>
      </c>
      <c r="D180" s="281"/>
      <c r="E180" s="281"/>
      <c r="F180" s="304" t="s">
        <v>1372</v>
      </c>
      <c r="G180" s="281"/>
      <c r="H180" s="281" t="s">
        <v>1445</v>
      </c>
      <c r="I180" s="281" t="s">
        <v>1374</v>
      </c>
      <c r="J180" s="281">
        <v>255</v>
      </c>
      <c r="K180" s="329"/>
    </row>
    <row r="181" spans="2:11" s="1" customFormat="1" ht="15" customHeight="1">
      <c r="B181" s="306"/>
      <c r="C181" s="281" t="s">
        <v>130</v>
      </c>
      <c r="D181" s="281"/>
      <c r="E181" s="281"/>
      <c r="F181" s="304" t="s">
        <v>1372</v>
      </c>
      <c r="G181" s="281"/>
      <c r="H181" s="281" t="s">
        <v>1336</v>
      </c>
      <c r="I181" s="281" t="s">
        <v>1374</v>
      </c>
      <c r="J181" s="281">
        <v>10</v>
      </c>
      <c r="K181" s="329"/>
    </row>
    <row r="182" spans="2:11" s="1" customFormat="1" ht="15" customHeight="1">
      <c r="B182" s="306"/>
      <c r="C182" s="281" t="s">
        <v>131</v>
      </c>
      <c r="D182" s="281"/>
      <c r="E182" s="281"/>
      <c r="F182" s="304" t="s">
        <v>1372</v>
      </c>
      <c r="G182" s="281"/>
      <c r="H182" s="281" t="s">
        <v>1446</v>
      </c>
      <c r="I182" s="281" t="s">
        <v>1407</v>
      </c>
      <c r="J182" s="281"/>
      <c r="K182" s="329"/>
    </row>
    <row r="183" spans="2:11" s="1" customFormat="1" ht="15" customHeight="1">
      <c r="B183" s="306"/>
      <c r="C183" s="281" t="s">
        <v>1447</v>
      </c>
      <c r="D183" s="281"/>
      <c r="E183" s="281"/>
      <c r="F183" s="304" t="s">
        <v>1372</v>
      </c>
      <c r="G183" s="281"/>
      <c r="H183" s="281" t="s">
        <v>1448</v>
      </c>
      <c r="I183" s="281" t="s">
        <v>1407</v>
      </c>
      <c r="J183" s="281"/>
      <c r="K183" s="329"/>
    </row>
    <row r="184" spans="2:11" s="1" customFormat="1" ht="15" customHeight="1">
      <c r="B184" s="306"/>
      <c r="C184" s="281" t="s">
        <v>1436</v>
      </c>
      <c r="D184" s="281"/>
      <c r="E184" s="281"/>
      <c r="F184" s="304" t="s">
        <v>1372</v>
      </c>
      <c r="G184" s="281"/>
      <c r="H184" s="281" t="s">
        <v>1449</v>
      </c>
      <c r="I184" s="281" t="s">
        <v>1407</v>
      </c>
      <c r="J184" s="281"/>
      <c r="K184" s="329"/>
    </row>
    <row r="185" spans="2:11" s="1" customFormat="1" ht="15" customHeight="1">
      <c r="B185" s="306"/>
      <c r="C185" s="281" t="s">
        <v>133</v>
      </c>
      <c r="D185" s="281"/>
      <c r="E185" s="281"/>
      <c r="F185" s="304" t="s">
        <v>1378</v>
      </c>
      <c r="G185" s="281"/>
      <c r="H185" s="281" t="s">
        <v>1450</v>
      </c>
      <c r="I185" s="281" t="s">
        <v>1374</v>
      </c>
      <c r="J185" s="281">
        <v>50</v>
      </c>
      <c r="K185" s="329"/>
    </row>
    <row r="186" spans="2:11" s="1" customFormat="1" ht="15" customHeight="1">
      <c r="B186" s="306"/>
      <c r="C186" s="281" t="s">
        <v>1451</v>
      </c>
      <c r="D186" s="281"/>
      <c r="E186" s="281"/>
      <c r="F186" s="304" t="s">
        <v>1378</v>
      </c>
      <c r="G186" s="281"/>
      <c r="H186" s="281" t="s">
        <v>1452</v>
      </c>
      <c r="I186" s="281" t="s">
        <v>1453</v>
      </c>
      <c r="J186" s="281"/>
      <c r="K186" s="329"/>
    </row>
    <row r="187" spans="2:11" s="1" customFormat="1" ht="15" customHeight="1">
      <c r="B187" s="306"/>
      <c r="C187" s="281" t="s">
        <v>1454</v>
      </c>
      <c r="D187" s="281"/>
      <c r="E187" s="281"/>
      <c r="F187" s="304" t="s">
        <v>1378</v>
      </c>
      <c r="G187" s="281"/>
      <c r="H187" s="281" t="s">
        <v>1455</v>
      </c>
      <c r="I187" s="281" t="s">
        <v>1453</v>
      </c>
      <c r="J187" s="281"/>
      <c r="K187" s="329"/>
    </row>
    <row r="188" spans="2:11" s="1" customFormat="1" ht="15" customHeight="1">
      <c r="B188" s="306"/>
      <c r="C188" s="281" t="s">
        <v>1456</v>
      </c>
      <c r="D188" s="281"/>
      <c r="E188" s="281"/>
      <c r="F188" s="304" t="s">
        <v>1378</v>
      </c>
      <c r="G188" s="281"/>
      <c r="H188" s="281" t="s">
        <v>1457</v>
      </c>
      <c r="I188" s="281" t="s">
        <v>1453</v>
      </c>
      <c r="J188" s="281"/>
      <c r="K188" s="329"/>
    </row>
    <row r="189" spans="2:11" s="1" customFormat="1" ht="15" customHeight="1">
      <c r="B189" s="306"/>
      <c r="C189" s="342" t="s">
        <v>1458</v>
      </c>
      <c r="D189" s="281"/>
      <c r="E189" s="281"/>
      <c r="F189" s="304" t="s">
        <v>1378</v>
      </c>
      <c r="G189" s="281"/>
      <c r="H189" s="281" t="s">
        <v>1459</v>
      </c>
      <c r="I189" s="281" t="s">
        <v>1460</v>
      </c>
      <c r="J189" s="343" t="s">
        <v>1461</v>
      </c>
      <c r="K189" s="329"/>
    </row>
    <row r="190" spans="2:11" s="1" customFormat="1" ht="15" customHeight="1">
      <c r="B190" s="306"/>
      <c r="C190" s="342" t="s">
        <v>46</v>
      </c>
      <c r="D190" s="281"/>
      <c r="E190" s="281"/>
      <c r="F190" s="304" t="s">
        <v>1372</v>
      </c>
      <c r="G190" s="281"/>
      <c r="H190" s="278" t="s">
        <v>1462</v>
      </c>
      <c r="I190" s="281" t="s">
        <v>1463</v>
      </c>
      <c r="J190" s="281"/>
      <c r="K190" s="329"/>
    </row>
    <row r="191" spans="2:11" s="1" customFormat="1" ht="15" customHeight="1">
      <c r="B191" s="306"/>
      <c r="C191" s="342" t="s">
        <v>1464</v>
      </c>
      <c r="D191" s="281"/>
      <c r="E191" s="281"/>
      <c r="F191" s="304" t="s">
        <v>1372</v>
      </c>
      <c r="G191" s="281"/>
      <c r="H191" s="281" t="s">
        <v>1465</v>
      </c>
      <c r="I191" s="281" t="s">
        <v>1407</v>
      </c>
      <c r="J191" s="281"/>
      <c r="K191" s="329"/>
    </row>
    <row r="192" spans="2:11" s="1" customFormat="1" ht="15" customHeight="1">
      <c r="B192" s="306"/>
      <c r="C192" s="342" t="s">
        <v>1466</v>
      </c>
      <c r="D192" s="281"/>
      <c r="E192" s="281"/>
      <c r="F192" s="304" t="s">
        <v>1372</v>
      </c>
      <c r="G192" s="281"/>
      <c r="H192" s="281" t="s">
        <v>1467</v>
      </c>
      <c r="I192" s="281" t="s">
        <v>1407</v>
      </c>
      <c r="J192" s="281"/>
      <c r="K192" s="329"/>
    </row>
    <row r="193" spans="2:11" s="1" customFormat="1" ht="15" customHeight="1">
      <c r="B193" s="306"/>
      <c r="C193" s="342" t="s">
        <v>1468</v>
      </c>
      <c r="D193" s="281"/>
      <c r="E193" s="281"/>
      <c r="F193" s="304" t="s">
        <v>1378</v>
      </c>
      <c r="G193" s="281"/>
      <c r="H193" s="281" t="s">
        <v>1469</v>
      </c>
      <c r="I193" s="281" t="s">
        <v>1407</v>
      </c>
      <c r="J193" s="281"/>
      <c r="K193" s="329"/>
    </row>
    <row r="194" spans="2:11" s="1" customFormat="1" ht="15" customHeight="1">
      <c r="B194" s="335"/>
      <c r="C194" s="344"/>
      <c r="D194" s="315"/>
      <c r="E194" s="315"/>
      <c r="F194" s="315"/>
      <c r="G194" s="315"/>
      <c r="H194" s="315"/>
      <c r="I194" s="315"/>
      <c r="J194" s="315"/>
      <c r="K194" s="336"/>
    </row>
    <row r="195" spans="2:11" s="1" customFormat="1" ht="18.75" customHeight="1">
      <c r="B195" s="317"/>
      <c r="C195" s="327"/>
      <c r="D195" s="327"/>
      <c r="E195" s="327"/>
      <c r="F195" s="337"/>
      <c r="G195" s="327"/>
      <c r="H195" s="327"/>
      <c r="I195" s="327"/>
      <c r="J195" s="327"/>
      <c r="K195" s="317"/>
    </row>
    <row r="196" spans="2:11" s="1" customFormat="1" ht="18.75" customHeight="1">
      <c r="B196" s="317"/>
      <c r="C196" s="327"/>
      <c r="D196" s="327"/>
      <c r="E196" s="327"/>
      <c r="F196" s="337"/>
      <c r="G196" s="327"/>
      <c r="H196" s="327"/>
      <c r="I196" s="327"/>
      <c r="J196" s="327"/>
      <c r="K196" s="317"/>
    </row>
    <row r="197" spans="2:11" s="1" customFormat="1" ht="18.75" customHeight="1">
      <c r="B197" s="289"/>
      <c r="C197" s="289"/>
      <c r="D197" s="289"/>
      <c r="E197" s="289"/>
      <c r="F197" s="289"/>
      <c r="G197" s="289"/>
      <c r="H197" s="289"/>
      <c r="I197" s="289"/>
      <c r="J197" s="289"/>
      <c r="K197" s="289"/>
    </row>
    <row r="198" spans="2:11" s="1" customFormat="1" ht="13.5">
      <c r="B198" s="268"/>
      <c r="C198" s="269"/>
      <c r="D198" s="269"/>
      <c r="E198" s="269"/>
      <c r="F198" s="269"/>
      <c r="G198" s="269"/>
      <c r="H198" s="269"/>
      <c r="I198" s="269"/>
      <c r="J198" s="269"/>
      <c r="K198" s="270"/>
    </row>
    <row r="199" spans="2:11" s="1" customFormat="1" ht="21">
      <c r="B199" s="271"/>
      <c r="C199" s="272" t="s">
        <v>1470</v>
      </c>
      <c r="D199" s="272"/>
      <c r="E199" s="272"/>
      <c r="F199" s="272"/>
      <c r="G199" s="272"/>
      <c r="H199" s="272"/>
      <c r="I199" s="272"/>
      <c r="J199" s="272"/>
      <c r="K199" s="273"/>
    </row>
    <row r="200" spans="2:11" s="1" customFormat="1" ht="25.5" customHeight="1">
      <c r="B200" s="271"/>
      <c r="C200" s="345" t="s">
        <v>1471</v>
      </c>
      <c r="D200" s="345"/>
      <c r="E200" s="345"/>
      <c r="F200" s="345" t="s">
        <v>1472</v>
      </c>
      <c r="G200" s="346"/>
      <c r="H200" s="345" t="s">
        <v>1473</v>
      </c>
      <c r="I200" s="345"/>
      <c r="J200" s="345"/>
      <c r="K200" s="273"/>
    </row>
    <row r="201" spans="2:11" s="1" customFormat="1" ht="5.25" customHeight="1">
      <c r="B201" s="306"/>
      <c r="C201" s="301"/>
      <c r="D201" s="301"/>
      <c r="E201" s="301"/>
      <c r="F201" s="301"/>
      <c r="G201" s="327"/>
      <c r="H201" s="301"/>
      <c r="I201" s="301"/>
      <c r="J201" s="301"/>
      <c r="K201" s="329"/>
    </row>
    <row r="202" spans="2:11" s="1" customFormat="1" ht="15" customHeight="1">
      <c r="B202" s="306"/>
      <c r="C202" s="281" t="s">
        <v>1463</v>
      </c>
      <c r="D202" s="281"/>
      <c r="E202" s="281"/>
      <c r="F202" s="304" t="s">
        <v>47</v>
      </c>
      <c r="G202" s="281"/>
      <c r="H202" s="281" t="s">
        <v>1474</v>
      </c>
      <c r="I202" s="281"/>
      <c r="J202" s="281"/>
      <c r="K202" s="329"/>
    </row>
    <row r="203" spans="2:11" s="1" customFormat="1" ht="15" customHeight="1">
      <c r="B203" s="306"/>
      <c r="C203" s="281"/>
      <c r="D203" s="281"/>
      <c r="E203" s="281"/>
      <c r="F203" s="304" t="s">
        <v>48</v>
      </c>
      <c r="G203" s="281"/>
      <c r="H203" s="281" t="s">
        <v>1475</v>
      </c>
      <c r="I203" s="281"/>
      <c r="J203" s="281"/>
      <c r="K203" s="329"/>
    </row>
    <row r="204" spans="2:11" s="1" customFormat="1" ht="15" customHeight="1">
      <c r="B204" s="306"/>
      <c r="C204" s="281"/>
      <c r="D204" s="281"/>
      <c r="E204" s="281"/>
      <c r="F204" s="304" t="s">
        <v>51</v>
      </c>
      <c r="G204" s="281"/>
      <c r="H204" s="281" t="s">
        <v>1476</v>
      </c>
      <c r="I204" s="281"/>
      <c r="J204" s="281"/>
      <c r="K204" s="329"/>
    </row>
    <row r="205" spans="2:11" s="1" customFormat="1" ht="15" customHeight="1">
      <c r="B205" s="306"/>
      <c r="C205" s="281"/>
      <c r="D205" s="281"/>
      <c r="E205" s="281"/>
      <c r="F205" s="304" t="s">
        <v>49</v>
      </c>
      <c r="G205" s="281"/>
      <c r="H205" s="281" t="s">
        <v>1477</v>
      </c>
      <c r="I205" s="281"/>
      <c r="J205" s="281"/>
      <c r="K205" s="329"/>
    </row>
    <row r="206" spans="2:11" s="1" customFormat="1" ht="15" customHeight="1">
      <c r="B206" s="306"/>
      <c r="C206" s="281"/>
      <c r="D206" s="281"/>
      <c r="E206" s="281"/>
      <c r="F206" s="304" t="s">
        <v>50</v>
      </c>
      <c r="G206" s="281"/>
      <c r="H206" s="281" t="s">
        <v>1478</v>
      </c>
      <c r="I206" s="281"/>
      <c r="J206" s="281"/>
      <c r="K206" s="329"/>
    </row>
    <row r="207" spans="2:11" s="1" customFormat="1" ht="15" customHeight="1">
      <c r="B207" s="306"/>
      <c r="C207" s="281"/>
      <c r="D207" s="281"/>
      <c r="E207" s="281"/>
      <c r="F207" s="304"/>
      <c r="G207" s="281"/>
      <c r="H207" s="281"/>
      <c r="I207" s="281"/>
      <c r="J207" s="281"/>
      <c r="K207" s="329"/>
    </row>
    <row r="208" spans="2:11" s="1" customFormat="1" ht="15" customHeight="1">
      <c r="B208" s="306"/>
      <c r="C208" s="281" t="s">
        <v>1419</v>
      </c>
      <c r="D208" s="281"/>
      <c r="E208" s="281"/>
      <c r="F208" s="304" t="s">
        <v>83</v>
      </c>
      <c r="G208" s="281"/>
      <c r="H208" s="281" t="s">
        <v>1479</v>
      </c>
      <c r="I208" s="281"/>
      <c r="J208" s="281"/>
      <c r="K208" s="329"/>
    </row>
    <row r="209" spans="2:11" s="1" customFormat="1" ht="15" customHeight="1">
      <c r="B209" s="306"/>
      <c r="C209" s="281"/>
      <c r="D209" s="281"/>
      <c r="E209" s="281"/>
      <c r="F209" s="304" t="s">
        <v>1314</v>
      </c>
      <c r="G209" s="281"/>
      <c r="H209" s="281" t="s">
        <v>1315</v>
      </c>
      <c r="I209" s="281"/>
      <c r="J209" s="281"/>
      <c r="K209" s="329"/>
    </row>
    <row r="210" spans="2:11" s="1" customFormat="1" ht="15" customHeight="1">
      <c r="B210" s="306"/>
      <c r="C210" s="281"/>
      <c r="D210" s="281"/>
      <c r="E210" s="281"/>
      <c r="F210" s="304" t="s">
        <v>1312</v>
      </c>
      <c r="G210" s="281"/>
      <c r="H210" s="281" t="s">
        <v>1480</v>
      </c>
      <c r="I210" s="281"/>
      <c r="J210" s="281"/>
      <c r="K210" s="329"/>
    </row>
    <row r="211" spans="2:11" s="1" customFormat="1" ht="15" customHeight="1">
      <c r="B211" s="347"/>
      <c r="C211" s="281"/>
      <c r="D211" s="281"/>
      <c r="E211" s="281"/>
      <c r="F211" s="304" t="s">
        <v>1316</v>
      </c>
      <c r="G211" s="342"/>
      <c r="H211" s="333" t="s">
        <v>1317</v>
      </c>
      <c r="I211" s="333"/>
      <c r="J211" s="333"/>
      <c r="K211" s="348"/>
    </row>
    <row r="212" spans="2:11" s="1" customFormat="1" ht="15" customHeight="1">
      <c r="B212" s="347"/>
      <c r="C212" s="281"/>
      <c r="D212" s="281"/>
      <c r="E212" s="281"/>
      <c r="F212" s="304" t="s">
        <v>1318</v>
      </c>
      <c r="G212" s="342"/>
      <c r="H212" s="333" t="s">
        <v>1481</v>
      </c>
      <c r="I212" s="333"/>
      <c r="J212" s="333"/>
      <c r="K212" s="348"/>
    </row>
    <row r="213" spans="2:11" s="1" customFormat="1" ht="15" customHeight="1">
      <c r="B213" s="347"/>
      <c r="C213" s="281"/>
      <c r="D213" s="281"/>
      <c r="E213" s="281"/>
      <c r="F213" s="304"/>
      <c r="G213" s="342"/>
      <c r="H213" s="333"/>
      <c r="I213" s="333"/>
      <c r="J213" s="333"/>
      <c r="K213" s="348"/>
    </row>
    <row r="214" spans="2:11" s="1" customFormat="1" ht="15" customHeight="1">
      <c r="B214" s="347"/>
      <c r="C214" s="281" t="s">
        <v>1443</v>
      </c>
      <c r="D214" s="281"/>
      <c r="E214" s="281"/>
      <c r="F214" s="304">
        <v>1</v>
      </c>
      <c r="G214" s="342"/>
      <c r="H214" s="333" t="s">
        <v>1482</v>
      </c>
      <c r="I214" s="333"/>
      <c r="J214" s="333"/>
      <c r="K214" s="348"/>
    </row>
    <row r="215" spans="2:11" s="1" customFormat="1" ht="15" customHeight="1">
      <c r="B215" s="347"/>
      <c r="C215" s="281"/>
      <c r="D215" s="281"/>
      <c r="E215" s="281"/>
      <c r="F215" s="304">
        <v>2</v>
      </c>
      <c r="G215" s="342"/>
      <c r="H215" s="333" t="s">
        <v>1483</v>
      </c>
      <c r="I215" s="333"/>
      <c r="J215" s="333"/>
      <c r="K215" s="348"/>
    </row>
    <row r="216" spans="2:11" s="1" customFormat="1" ht="15" customHeight="1">
      <c r="B216" s="347"/>
      <c r="C216" s="281"/>
      <c r="D216" s="281"/>
      <c r="E216" s="281"/>
      <c r="F216" s="304">
        <v>3</v>
      </c>
      <c r="G216" s="342"/>
      <c r="H216" s="333" t="s">
        <v>1484</v>
      </c>
      <c r="I216" s="333"/>
      <c r="J216" s="333"/>
      <c r="K216" s="348"/>
    </row>
    <row r="217" spans="2:11" s="1" customFormat="1" ht="15" customHeight="1">
      <c r="B217" s="347"/>
      <c r="C217" s="281"/>
      <c r="D217" s="281"/>
      <c r="E217" s="281"/>
      <c r="F217" s="304">
        <v>4</v>
      </c>
      <c r="G217" s="342"/>
      <c r="H217" s="333" t="s">
        <v>1485</v>
      </c>
      <c r="I217" s="333"/>
      <c r="J217" s="333"/>
      <c r="K217" s="348"/>
    </row>
    <row r="218" spans="2:11" s="1" customFormat="1" ht="12.75" customHeight="1">
      <c r="B218" s="349"/>
      <c r="C218" s="350"/>
      <c r="D218" s="350"/>
      <c r="E218" s="350"/>
      <c r="F218" s="350"/>
      <c r="G218" s="350"/>
      <c r="H218" s="350"/>
      <c r="I218" s="350"/>
      <c r="J218" s="350"/>
      <c r="K218" s="351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CIESLARPC\Přemysl Cieslar</dc:creator>
  <cp:keywords/>
  <dc:description/>
  <cp:lastModifiedBy>CIESLARPC\Přemysl Cieslar</cp:lastModifiedBy>
  <dcterms:created xsi:type="dcterms:W3CDTF">2021-04-17T12:47:18Z</dcterms:created>
  <dcterms:modified xsi:type="dcterms:W3CDTF">2021-04-17T12:47:21Z</dcterms:modified>
  <cp:category/>
  <cp:version/>
  <cp:contentType/>
  <cp:contentStatus/>
</cp:coreProperties>
</file>