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3 - Výměna výplní otvorů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'03 - Výměna výplní otvorů'!$C$87:$K$171</definedName>
    <definedName name="_xlnm.Print_Area" localSheetId="1">'03 - Výměna výplní otvorů'!$C$4:$J$39,'03 - Výměna výplní otvorů'!$C$45:$J$69,'03 - Výměna výplní otvorů'!$C$75:$K$171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'03 - Výměna výplní otvorů'!$87:$87</definedName>
  </definedNames>
  <calcPr fullCalcOnLoad="1"/>
</workbook>
</file>

<file path=xl/sharedStrings.xml><?xml version="1.0" encoding="utf-8"?>
<sst xmlns="http://schemas.openxmlformats.org/spreadsheetml/2006/main" count="1492" uniqueCount="472">
  <si>
    <t>Export Komplet</t>
  </si>
  <si>
    <t>VZ</t>
  </si>
  <si>
    <t>2.0</t>
  </si>
  <si>
    <t>ZAMOK</t>
  </si>
  <si>
    <t>False</t>
  </si>
  <si>
    <t>{d44b2fc2-2d1f-4605-b99f-9d941183009b}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</si>
  <si>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</si>
  <si>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</si>
  <si>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</si>
  <si>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</si>
  <si>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</si>
  <si>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</si>
  <si>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</si>
  <si>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</si>
  <si>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L2022-14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</si>
  <si>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</si>
  <si>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</si>
  <si>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PZŠ Jablunkov_Šatny</t>
  </si>
  <si>
    <t>KSO:</t>
  </si>
  <si>
    <t>801 32 12</t>
  </si>
  <si>
    <t>CC-CZ:</t>
  </si>
  <si>
    <t/>
  </si>
  <si>
    <t>Místo:</t>
  </si>
  <si>
    <t xml:space="preserve"> </t>
  </si>
  <si>
    <t>Datum:</t>
  </si>
  <si>
    <t>11. 4. 2022</t>
  </si>
  <si>
    <t>Zadavatel:</t>
  </si>
  <si>
    <t>IČ:</t>
  </si>
  <si>
    <t>00296759</t>
  </si>
  <si>
    <t>Město Jablunkov</t>
  </si>
  <si>
    <t>DIČ:</t>
  </si>
  <si>
    <t>Uchazeč:</t>
  </si>
  <si>
    <t>Vyplň údaj</t>
  </si>
  <si>
    <t>Projektant:</t>
  </si>
  <si>
    <t>28640861</t>
  </si>
  <si>
    <t>Projekční kancelář lay-out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</si>
  <si>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</si>
  <si>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</si>
  <si>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</si>
  <si>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</si>
  <si>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</si>
  <si>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</si>
  <si>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</si>
  <si>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</si>
  <si>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</si>
  <si>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</si>
  <si>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</si>
  <si>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</si>
  <si>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</si>
  <si>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</si>
  <si>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</si>
  <si>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</si>
  <si>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</si>
  <si>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</si>
  <si>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</si>
  <si>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</si>
  <si>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</si>
  <si>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</si>
  <si>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</si>
  <si>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</si>
  <si>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</si>
  <si>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</si>
  <si>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</si>
  <si>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</si>
  <si>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</si>
  <si>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</si>
  <si>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</si>
  <si>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</si>
  <si>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</si>
  <si>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</si>
  <si>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</si>
  <si>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</si>
  <si>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</si>
  <si>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</si>
  <si>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</si>
  <si>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</si>
  <si>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</si>
  <si>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</si>
  <si>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</si>
  <si>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03</t>
  </si>
  <si>
    <t>Výměna výplní otvorů</t>
  </si>
  <si>
    <t>STA</t>
  </si>
  <si>
    <t>1</t>
  </si>
  <si>
    <t>{abd39913-5a30-4b58-b7ea-55c34a01dbcf}</t>
  </si>
  <si>
    <t>2</t>
  </si>
  <si>
    <t>KRYCÍ LIST SOUPISU PRACÍ</t>
  </si>
  <si>
    <t>Objekt:</t>
  </si>
  <si>
    <t>03 - Výměna výplní otvorů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</si>
  <si>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</si>
  <si>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</si>
  <si>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</si>
  <si>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</si>
  <si>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</si>
  <si>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</si>
  <si>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</si>
  <si>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</si>
  <si>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</si>
  <si>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</si>
  <si>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</si>
  <si>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783 - Dokončovací práce - nátěry</t>
  </si>
  <si>
    <t>0 -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</si>
  <si>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</si>
  <si>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</si>
  <si>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</si>
  <si>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</si>
  <si>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</si>
  <si>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</si>
  <si>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</si>
  <si>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</si>
  <si>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</si>
  <si>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</si>
  <si>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</si>
  <si>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</si>
  <si>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</si>
  <si>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</si>
  <si>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</si>
  <si>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</si>
  <si>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</si>
  <si>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</si>
  <si>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</si>
  <si>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612325302</t>
  </si>
  <si>
    <t>Vápenocementová omítka ostění nebo nadpraží štuková</t>
  </si>
  <si>
    <t>m2</t>
  </si>
  <si>
    <t>CS ÚRS 2022 01</t>
  </si>
  <si>
    <t>4</t>
  </si>
  <si>
    <t>-331781151</t>
  </si>
  <si>
    <t>Online PSC</t>
  </si>
  <si>
    <t>https://podminky.urs.cz/item/CS_URS_2022_01/612325302</t>
  </si>
  <si>
    <t>619995001</t>
  </si>
  <si>
    <t>Začištění omítek (s dodáním hmot) kolem oken, dveří, podlah, obkladů apod.</t>
  </si>
  <si>
    <t>m</t>
  </si>
  <si>
    <t>1973894878</t>
  </si>
  <si>
    <t>https://podminky.urs.cz/item/CS_URS_2022_01/619995001</t>
  </si>
  <si>
    <t>VV</t>
  </si>
  <si>
    <t>2,96*2+2,72"P01</t>
  </si>
  <si>
    <t>7,92*2+2,78"P02</t>
  </si>
  <si>
    <t>Součet</t>
  </si>
  <si>
    <t>3</t>
  </si>
  <si>
    <t>619996145</t>
  </si>
  <si>
    <t>Ochrana stavebních konstrukcí a samostatných prvků včetně pozdějšího odstranění obalením geotextilií samostatných konstrukcí a prvků</t>
  </si>
  <si>
    <t>-1226887794</t>
  </si>
  <si>
    <t>https://podminky.urs.cz/item/CS_URS_2022_01/619996145</t>
  </si>
  <si>
    <t>3*2*2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</si>
  <si>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</si>
  <si>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</si>
  <si>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-1393322304</t>
  </si>
  <si>
    <t>https://podminky.urs.cz/item/CS_URS_2022_01/622143004</t>
  </si>
  <si>
    <t>5</t>
  </si>
  <si>
    <t>M</t>
  </si>
  <si>
    <t>28342205</t>
  </si>
  <si>
    <t>profil začišťovací PVC 6mm s výztužnou tkaninou pro ostění ETICS</t>
  </si>
  <si>
    <t>8</t>
  </si>
  <si>
    <t>1697360733</t>
  </si>
  <si>
    <t>27,26*1,05 'Přepočtené koeficientem množství</t>
  </si>
  <si>
    <t>9</t>
  </si>
  <si>
    <t>Ostatní konstrukce a práce, bourání</t>
  </si>
  <si>
    <t>941111121</t>
  </si>
  <si>
    <t>Montáž lešení řadového trubkového lehkého pracovního s podlahami s provozním zatížením tř. 3 do 200 kg/m2 šířky tř. W09 přes 0,9 do 1,2 m, výšky do 10 m</t>
  </si>
  <si>
    <t>-605261603</t>
  </si>
  <si>
    <t>https://podminky.urs.cz/item/CS_URS_2022_01/941111121</t>
  </si>
  <si>
    <t>3*8"P02 - vnější</t>
  </si>
  <si>
    <t>7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</si>
  <si>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</si>
  <si>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</si>
  <si>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-257689047</t>
  </si>
  <si>
    <t>https://podminky.urs.cz/item/CS_URS_2022_01/941111221</t>
  </si>
  <si>
    <t>24*5 'Přepočtené koeficientem množství</t>
  </si>
  <si>
    <t>941111821</t>
  </si>
  <si>
    <t>Demontáž lešení řadového trubkového lehkého pracovního s podlahami s provozním zatížením tř. 3 do 200 kg/m2 šířky tř. W09 přes 0,9 do 1,2 m, výšky do 10 m</t>
  </si>
  <si>
    <t>-915632894</t>
  </si>
  <si>
    <t>https://podminky.urs.cz/item/CS_URS_2022_01/941111821</t>
  </si>
  <si>
    <t>949101111</t>
  </si>
  <si>
    <t>Lešení pomocné pracovní pro objekty pozemních staveb pro zatížení do 150 kg/m2, o výšce lešeňové podlahy do 1,9 m</t>
  </si>
  <si>
    <t>537734426</t>
  </si>
  <si>
    <t>https://podminky.urs.cz/item/CS_URS_2022_01/949101111</t>
  </si>
  <si>
    <t>3*1*2"P01 - vnitřní i vnější</t>
  </si>
  <si>
    <t>10</t>
  </si>
  <si>
    <t>949101112</t>
  </si>
  <si>
    <t>Lešení pomocné pracovní pro objekty pozemních staveb pro zatížení do 150 kg/m2, o výšce lešeňové podlahy přes 1,9 do 3,5 m</t>
  </si>
  <si>
    <t>659094393</t>
  </si>
  <si>
    <t>https://podminky.urs.cz/item/CS_URS_2022_01/949101112</t>
  </si>
  <si>
    <t>3*2*2"P02 - vnitřní</t>
  </si>
  <si>
    <t>11</t>
  </si>
  <si>
    <t>968062747</t>
  </si>
  <si>
    <t>Vybourání dřevěných rámů oken s křídly, dveřních zárubní, vrat, stěn, ostění nebo obkladů stěn plných, zasklených nebo výkladních pevných nebo otevíratelných, plochy přes 4 m2</t>
  </si>
  <si>
    <t>952134840</t>
  </si>
  <si>
    <t>https://podminky.urs.cz/item/CS_URS_2022_01/968062747</t>
  </si>
  <si>
    <t>2,72*2,96"P01</t>
  </si>
  <si>
    <t>2,78*7,92"P02</t>
  </si>
  <si>
    <t>12</t>
  </si>
  <si>
    <t>978011161</t>
  </si>
  <si>
    <t>Otlučení vápenných nebo vápenocementových omítek vnitřních ploch stropů, v rozsahu přes 30 do 50 %</t>
  </si>
  <si>
    <t>1793305617</t>
  </si>
  <si>
    <t>https://podminky.urs.cz/item/CS_URS_2022_01/978011161</t>
  </si>
  <si>
    <t>(2,96*2+2,72)*0,6"P01</t>
  </si>
  <si>
    <t>(7,92*2+2,78)*0,6"P02</t>
  </si>
  <si>
    <t>997</t>
  </si>
  <si>
    <t>Přesun sutě</t>
  </si>
  <si>
    <t>13</t>
  </si>
  <si>
    <t>997013152</t>
  </si>
  <si>
    <t>Vnitrostaveništní doprava suti a vybouraných hmot vodorovně do 50 m svisle s omezením mechanizace pro budovy a haly výšky přes 6 do 9 m</t>
  </si>
  <si>
    <t>t</t>
  </si>
  <si>
    <t>-508514789</t>
  </si>
  <si>
    <t>https://podminky.urs.cz/item/CS_URS_2022_01/997013152</t>
  </si>
  <si>
    <t>14</t>
  </si>
  <si>
    <t>997013501</t>
  </si>
  <si>
    <t>Odvoz suti a vybouraných hmot na skládku nebo meziskládku se složením, na vzdálenost do 1 km</t>
  </si>
  <si>
    <t>-111485287</t>
  </si>
  <si>
    <t>https://podminky.urs.cz/item/CS_URS_2022_01/997013501</t>
  </si>
  <si>
    <t>997013509</t>
  </si>
  <si>
    <t>Odvoz suti a vybouraných hmot na skládku nebo meziskládku se složením, na vzdálenost Příplatek k ceně za každý další i započatý 1 km přes 1 km</t>
  </si>
  <si>
    <t>-1802442926</t>
  </si>
  <si>
    <t>https://podminky.urs.cz/item/CS_URS_2022_01/997013509</t>
  </si>
  <si>
    <t>0,802*10 'Přepočtené koeficientem množství</t>
  </si>
  <si>
    <t>16</t>
  </si>
  <si>
    <t>997013631</t>
  </si>
  <si>
    <t>Poplatek za uložení stavebního odpadu na skládce (skládkovné) směsného stavebního a demoličního zatříděného do Katalogu odpadů pod kódem 17 09 04</t>
  </si>
  <si>
    <t>-1880275184</t>
  </si>
  <si>
    <t>https://podminky.urs.cz/item/CS_URS_2022_01/997013631</t>
  </si>
  <si>
    <t>17</t>
  </si>
  <si>
    <t>997013804</t>
  </si>
  <si>
    <t>Poplatek za uložení stavebního odpadu na skládce (skládkovné) ze skla zatříděného do Katalogu odpadů pod kódem 17 02 02</t>
  </si>
  <si>
    <t>1129997557</t>
  </si>
  <si>
    <t>https://podminky.urs.cz/item/CS_URS_2022_01/997013804</t>
  </si>
  <si>
    <t>18</t>
  </si>
  <si>
    <t>997013811</t>
  </si>
  <si>
    <t>Poplatek za uložení stavebního odpadu na skládce (skládkovné) dřevěného zatříděného do Katalogu odpadů pod kódem 17 02 01</t>
  </si>
  <si>
    <t>788695831</t>
  </si>
  <si>
    <t>https://podminky.urs.cz/item/CS_URS_2022_01/997013811</t>
  </si>
  <si>
    <t>998</t>
  </si>
  <si>
    <t>Přesun hmot</t>
  </si>
  <si>
    <t>19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</si>
  <si>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</si>
  <si>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</si>
  <si>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1661186237</t>
  </si>
  <si>
    <t>https://podminky.urs.cz/item/CS_URS_2022_01/998011002</t>
  </si>
  <si>
    <t>PSV</t>
  </si>
  <si>
    <t>Práce a dodávky PSV</t>
  </si>
  <si>
    <t>767</t>
  </si>
  <si>
    <t>Konstrukce zámečnické</t>
  </si>
  <si>
    <t>20</t>
  </si>
  <si>
    <t>767620128</t>
  </si>
  <si>
    <t>Montáž oken zdvojených z hliníkových nebo ocelových profilů na polyuretanovou pěnu otevíravých do zdiva, plochy přes 2,5 m2</t>
  </si>
  <si>
    <t>-326068572</t>
  </si>
  <si>
    <t>https://podminky.urs.cz/item/CS_URS_2022_01/767620128</t>
  </si>
  <si>
    <t>RMAT0001R01</t>
  </si>
  <si>
    <t>sestava vstupních dvojkřídlových dveří, s poutcem a nadsvětlíkem, a sloupkem s bočním světlíkem dle specifikace výplní otvorů - P01</t>
  </si>
  <si>
    <t>komplet</t>
  </si>
  <si>
    <t>vlastní</t>
  </si>
  <si>
    <t>32</t>
  </si>
  <si>
    <t>-838837472</t>
  </si>
  <si>
    <t>1"P01</t>
  </si>
  <si>
    <t>22</t>
  </si>
  <si>
    <t>RMAT0002R02</t>
  </si>
  <si>
    <t>sestava schodišťové výplně se vstupními dvojkřídlovými dveřmi, s 5-ti poutci a nadsvětlíky, včetně oken a dělících sloupků dle specifikace výplní otvorů - P02</t>
  </si>
  <si>
    <t>-524944398</t>
  </si>
  <si>
    <t>1"P02</t>
  </si>
  <si>
    <t>23</t>
  </si>
  <si>
    <t>767627305</t>
  </si>
  <si>
    <t>Montáž oken zdvojených Příplatek k cenám za připojovací spáru mezi ostěním a rámem 3D pěnou</t>
  </si>
  <si>
    <t>1148122193</t>
  </si>
  <si>
    <t>24</t>
  </si>
  <si>
    <t>998767102</t>
  </si>
  <si>
    <t>Přesun hmot pro zámečnické konstrukce stanovený z hmotnosti přesunovaného materiálu vodorovná dopravní vzdálenost do 50 m v objektech výšky přes 6 do 12 m</t>
  </si>
  <si>
    <t>1728241620</t>
  </si>
  <si>
    <t>https://podminky.urs.cz/item/CS_URS_2022_01/998767102</t>
  </si>
  <si>
    <t>783</t>
  </si>
  <si>
    <t>Dokončovací práce - nátěry</t>
  </si>
  <si>
    <t>25</t>
  </si>
  <si>
    <t>783442101</t>
  </si>
  <si>
    <t>Tmelení klempířských konstrukcí šířky spáry do 2 mm, tmelem polyuretanovým</t>
  </si>
  <si>
    <t>-1869917159</t>
  </si>
  <si>
    <t>https://podminky.urs.cz/item/CS_URS_2022_01/783442101</t>
  </si>
  <si>
    <t>Vedlejší rozpočtové náklady</t>
  </si>
  <si>
    <t>26</t>
  </si>
  <si>
    <t>039203000</t>
  </si>
  <si>
    <t>Závěrečný úklid staveniště</t>
  </si>
  <si>
    <t>1024</t>
  </si>
  <si>
    <t>1172498920</t>
  </si>
  <si>
    <t>https://podminky.urs.cz/item/CS_URS_2022_01/039203000</t>
  </si>
  <si>
    <t>27</t>
  </si>
  <si>
    <t>065002000</t>
  </si>
  <si>
    <t>Mimostaveništní doprava materiálů, výplní otvorů, pracovníků apod.</t>
  </si>
  <si>
    <t>Komplet</t>
  </si>
  <si>
    <t>-844837121</t>
  </si>
  <si>
    <t>https://podminky.urs.cz/item/CS_URS_2022_01/065002000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</si>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</sst>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612325302" TargetMode="External" /><Relationship Id="rId2" Type="http://schemas.openxmlformats.org/officeDocument/2006/relationships/hyperlink" Target="https://podminky.urs.cz/item/CS_URS_2022_01/619995001" TargetMode="External" /><Relationship Id="rId3" Type="http://schemas.openxmlformats.org/officeDocument/2006/relationships/hyperlink" Target="https://podminky.urs.cz/item/CS_URS_2022_01/619996145" TargetMode="External" /><Relationship Id="rId4" Type="http://schemas.openxmlformats.org/officeDocument/2006/relationships/hyperlink" Target="https://podminky.urs.cz/item/CS_URS_2022_01/622143004" TargetMode="External" /><Relationship Id="rId5" Type="http://schemas.openxmlformats.org/officeDocument/2006/relationships/hyperlink" Target="https://podminky.urs.cz/item/CS_URS_2022_01/941111121" TargetMode="External" /><Relationship Id="rId6" Type="http://schemas.openxmlformats.org/officeDocument/2006/relationships/hyperlink" Target="https://podminky.urs.cz/item/CS_URS_2022_01/941111221" TargetMode="External" /><Relationship Id="rId7" Type="http://schemas.openxmlformats.org/officeDocument/2006/relationships/hyperlink" Target="https://podminky.urs.cz/item/CS_URS_2022_01/941111821" TargetMode="External" /><Relationship Id="rId8" Type="http://schemas.openxmlformats.org/officeDocument/2006/relationships/hyperlink" Target="https://podminky.urs.cz/item/CS_URS_2022_01/949101111" TargetMode="External" /><Relationship Id="rId9" Type="http://schemas.openxmlformats.org/officeDocument/2006/relationships/hyperlink" Target="https://podminky.urs.cz/item/CS_URS_2022_01/949101112" TargetMode="External" /><Relationship Id="rId10" Type="http://schemas.openxmlformats.org/officeDocument/2006/relationships/hyperlink" Target="https://podminky.urs.cz/item/CS_URS_2022_01/968062747" TargetMode="External" /><Relationship Id="rId11" Type="http://schemas.openxmlformats.org/officeDocument/2006/relationships/hyperlink" Target="https://podminky.urs.cz/item/CS_URS_2022_01/978011161" TargetMode="External" /><Relationship Id="rId12" Type="http://schemas.openxmlformats.org/officeDocument/2006/relationships/hyperlink" Target="https://podminky.urs.cz/item/CS_URS_2022_01/997013152" TargetMode="External" /><Relationship Id="rId13" Type="http://schemas.openxmlformats.org/officeDocument/2006/relationships/hyperlink" Target="https://podminky.urs.cz/item/CS_URS_2022_01/997013501" TargetMode="External" /><Relationship Id="rId14" Type="http://schemas.openxmlformats.org/officeDocument/2006/relationships/hyperlink" Target="https://podminky.urs.cz/item/CS_URS_2022_01/997013509" TargetMode="External" /><Relationship Id="rId15" Type="http://schemas.openxmlformats.org/officeDocument/2006/relationships/hyperlink" Target="https://podminky.urs.cz/item/CS_URS_2022_01/997013631" TargetMode="External" /><Relationship Id="rId16" Type="http://schemas.openxmlformats.org/officeDocument/2006/relationships/hyperlink" Target="https://podminky.urs.cz/item/CS_URS_2022_01/997013804" TargetMode="External" /><Relationship Id="rId17" Type="http://schemas.openxmlformats.org/officeDocument/2006/relationships/hyperlink" Target="https://podminky.urs.cz/item/CS_URS_2022_01/997013811" TargetMode="External" /><Relationship Id="rId18" Type="http://schemas.openxmlformats.org/officeDocument/2006/relationships/hyperlink" Target="https://podminky.urs.cz/item/CS_URS_2022_01/998011002" TargetMode="External" /><Relationship Id="rId19" Type="http://schemas.openxmlformats.org/officeDocument/2006/relationships/hyperlink" Target="https://podminky.urs.cz/item/CS_URS_2022_01/767620128" TargetMode="External" /><Relationship Id="rId20" Type="http://schemas.openxmlformats.org/officeDocument/2006/relationships/hyperlink" Target="https://podminky.urs.cz/item/CS_URS_2022_01/998767102" TargetMode="External" /><Relationship Id="rId21" Type="http://schemas.openxmlformats.org/officeDocument/2006/relationships/hyperlink" Target="https://podminky.urs.cz/item/CS_URS_2022_01/783442101" TargetMode="External" /><Relationship Id="rId22" Type="http://schemas.openxmlformats.org/officeDocument/2006/relationships/hyperlink" Target="https://podminky.urs.cz/item/CS_URS_2022_01/039203000" TargetMode="External" /><Relationship Id="rId23" Type="http://schemas.openxmlformats.org/officeDocument/2006/relationships/hyperlink" Target="https://podminky.urs.cz/item/CS_URS_2022_01/065002000" TargetMode="External" /><Relationship Id="rId2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28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30</v>
      </c>
      <c r="AL11" s="22"/>
      <c r="AM11" s="22"/>
      <c r="AN11" s="27" t="s">
        <v>21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30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34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30</v>
      </c>
      <c r="AL17" s="22"/>
      <c r="AM17" s="22"/>
      <c r="AN17" s="27" t="s">
        <v>21</v>
      </c>
      <c r="AO17" s="22"/>
      <c r="AP17" s="22"/>
      <c r="AQ17" s="22"/>
      <c r="AR17" s="20"/>
      <c r="BE17" s="31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34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30</v>
      </c>
      <c r="AL20" s="22"/>
      <c r="AM20" s="22"/>
      <c r="AN20" s="27" t="s">
        <v>21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L2022-14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PZŠ Jablunkov_Šatny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72" t="str">
        <f>IF(AN8="","",AN8)</f>
        <v>11. 4. 2022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25.65" customHeight="1">
      <c r="A49" s="38"/>
      <c r="B49" s="39"/>
      <c r="C49" s="32" t="s">
        <v>26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Jablunkov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3" t="str">
        <f>IF(E17="","",E17)</f>
        <v>Projekční kancelář lay-out s.r.o.</v>
      </c>
      <c r="AN49" s="64"/>
      <c r="AO49" s="64"/>
      <c r="AP49" s="64"/>
      <c r="AQ49" s="40"/>
      <c r="AR49" s="44"/>
      <c r="AS49" s="74" t="s">
        <v>54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25.6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37</v>
      </c>
      <c r="AJ50" s="40"/>
      <c r="AK50" s="40"/>
      <c r="AL50" s="40"/>
      <c r="AM50" s="73" t="str">
        <f>IF(E20="","",E20)</f>
        <v>Projekční kancelář lay-out s.r.o.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55</v>
      </c>
      <c r="D52" s="87"/>
      <c r="E52" s="87"/>
      <c r="F52" s="87"/>
      <c r="G52" s="87"/>
      <c r="H52" s="88"/>
      <c r="I52" s="89" t="s">
        <v>56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57</v>
      </c>
      <c r="AH52" s="87"/>
      <c r="AI52" s="87"/>
      <c r="AJ52" s="87"/>
      <c r="AK52" s="87"/>
      <c r="AL52" s="87"/>
      <c r="AM52" s="87"/>
      <c r="AN52" s="89" t="s">
        <v>58</v>
      </c>
      <c r="AO52" s="87"/>
      <c r="AP52" s="87"/>
      <c r="AQ52" s="91" t="s">
        <v>59</v>
      </c>
      <c r="AR52" s="44"/>
      <c r="AS52" s="92" t="s">
        <v>60</v>
      </c>
      <c r="AT52" s="93" t="s">
        <v>61</v>
      </c>
      <c r="AU52" s="93" t="s">
        <v>62</v>
      </c>
      <c r="AV52" s="93" t="s">
        <v>63</v>
      </c>
      <c r="AW52" s="93" t="s">
        <v>64</v>
      </c>
      <c r="AX52" s="93" t="s">
        <v>65</v>
      </c>
      <c r="AY52" s="93" t="s">
        <v>66</v>
      </c>
      <c r="AZ52" s="93" t="s">
        <v>67</v>
      </c>
      <c r="BA52" s="93" t="s">
        <v>68</v>
      </c>
      <c r="BB52" s="93" t="s">
        <v>69</v>
      </c>
      <c r="BC52" s="93" t="s">
        <v>70</v>
      </c>
      <c r="BD52" s="94" t="s">
        <v>71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72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21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73</v>
      </c>
      <c r="BT54" s="109" t="s">
        <v>74</v>
      </c>
      <c r="BU54" s="110" t="s">
        <v>75</v>
      </c>
      <c r="BV54" s="109" t="s">
        <v>76</v>
      </c>
      <c r="BW54" s="109" t="s">
        <v>5</v>
      </c>
      <c r="BX54" s="109" t="s">
        <v>77</v>
      </c>
      <c r="CL54" s="109" t="s">
        <v>19</v>
      </c>
    </row>
    <row r="55" spans="1:91" s="7" customFormat="1" ht="16.5" customHeight="1">
      <c r="A55" s="111" t="s">
        <v>78</v>
      </c>
      <c r="B55" s="112"/>
      <c r="C55" s="113"/>
      <c r="D55" s="114" t="s">
        <v>79</v>
      </c>
      <c r="E55" s="114"/>
      <c r="F55" s="114"/>
      <c r="G55" s="114"/>
      <c r="H55" s="114"/>
      <c r="I55" s="115"/>
      <c r="J55" s="114" t="s">
        <v>80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'03 - Výměna výplní otvorů'!J30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81</v>
      </c>
      <c r="AR55" s="118"/>
      <c r="AS55" s="119">
        <v>0</v>
      </c>
      <c r="AT55" s="120">
        <f>ROUND(SUM(AV55:AW55),2)</f>
        <v>0</v>
      </c>
      <c r="AU55" s="121">
        <f>'03 - Výměna výplní otvorů'!P88</f>
        <v>0</v>
      </c>
      <c r="AV55" s="120">
        <f>'03 - Výměna výplní otvorů'!J33</f>
        <v>0</v>
      </c>
      <c r="AW55" s="120">
        <f>'03 - Výměna výplní otvorů'!J34</f>
        <v>0</v>
      </c>
      <c r="AX55" s="120">
        <f>'03 - Výměna výplní otvorů'!J35</f>
        <v>0</v>
      </c>
      <c r="AY55" s="120">
        <f>'03 - Výměna výplní otvorů'!J36</f>
        <v>0</v>
      </c>
      <c r="AZ55" s="120">
        <f>'03 - Výměna výplní otvorů'!F33</f>
        <v>0</v>
      </c>
      <c r="BA55" s="120">
        <f>'03 - Výměna výplní otvorů'!F34</f>
        <v>0</v>
      </c>
      <c r="BB55" s="120">
        <f>'03 - Výměna výplní otvorů'!F35</f>
        <v>0</v>
      </c>
      <c r="BC55" s="120">
        <f>'03 - Výměna výplní otvorů'!F36</f>
        <v>0</v>
      </c>
      <c r="BD55" s="122">
        <f>'03 - Výměna výplní otvorů'!F37</f>
        <v>0</v>
      </c>
      <c r="BE55" s="7"/>
      <c r="BT55" s="123" t="s">
        <v>82</v>
      </c>
      <c r="BV55" s="123" t="s">
        <v>76</v>
      </c>
      <c r="BW55" s="123" t="s">
        <v>83</v>
      </c>
      <c r="BX55" s="123" t="s">
        <v>5</v>
      </c>
      <c r="CL55" s="123" t="s">
        <v>19</v>
      </c>
      <c r="CM55" s="123" t="s">
        <v>84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3 - Výměna výplní otvorů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83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0"/>
      <c r="AT3" s="17" t="s">
        <v>84</v>
      </c>
    </row>
    <row r="4" spans="2:46" s="1" customFormat="1" ht="24.95" customHeight="1">
      <c r="B4" s="20"/>
      <c r="D4" s="126" t="s">
        <v>85</v>
      </c>
      <c r="L4" s="20"/>
      <c r="M4" s="12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8" t="s">
        <v>16</v>
      </c>
      <c r="L6" s="20"/>
    </row>
    <row r="7" spans="2:12" s="1" customFormat="1" ht="16.5" customHeight="1">
      <c r="B7" s="20"/>
      <c r="E7" s="129" t="str">
        <f>'Rekapitulace stavby'!K6</f>
        <v>PZŠ Jablunkov_Šatny</v>
      </c>
      <c r="F7" s="128"/>
      <c r="G7" s="128"/>
      <c r="H7" s="128"/>
      <c r="L7" s="20"/>
    </row>
    <row r="8" spans="1:31" s="2" customFormat="1" ht="12" customHeight="1">
      <c r="A8" s="38"/>
      <c r="B8" s="44"/>
      <c r="C8" s="38"/>
      <c r="D8" s="128" t="s">
        <v>86</v>
      </c>
      <c r="E8" s="38"/>
      <c r="F8" s="38"/>
      <c r="G8" s="38"/>
      <c r="H8" s="38"/>
      <c r="I8" s="38"/>
      <c r="J8" s="38"/>
      <c r="K8" s="38"/>
      <c r="L8" s="13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1" t="s">
        <v>87</v>
      </c>
      <c r="F9" s="38"/>
      <c r="G9" s="38"/>
      <c r="H9" s="38"/>
      <c r="I9" s="38"/>
      <c r="J9" s="38"/>
      <c r="K9" s="38"/>
      <c r="L9" s="13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28" t="s">
        <v>18</v>
      </c>
      <c r="E11" s="38"/>
      <c r="F11" s="132" t="s">
        <v>19</v>
      </c>
      <c r="G11" s="38"/>
      <c r="H11" s="38"/>
      <c r="I11" s="128" t="s">
        <v>20</v>
      </c>
      <c r="J11" s="132" t="s">
        <v>21</v>
      </c>
      <c r="K11" s="38"/>
      <c r="L11" s="13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8" t="s">
        <v>22</v>
      </c>
      <c r="E12" s="38"/>
      <c r="F12" s="132" t="s">
        <v>23</v>
      </c>
      <c r="G12" s="38"/>
      <c r="H12" s="38"/>
      <c r="I12" s="128" t="s">
        <v>24</v>
      </c>
      <c r="J12" s="133" t="str">
        <f>'Rekapitulace stavby'!AN8</f>
        <v>11. 4. 2022</v>
      </c>
      <c r="K12" s="38"/>
      <c r="L12" s="13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28" t="s">
        <v>26</v>
      </c>
      <c r="E14" s="38"/>
      <c r="F14" s="38"/>
      <c r="G14" s="38"/>
      <c r="H14" s="38"/>
      <c r="I14" s="128" t="s">
        <v>27</v>
      </c>
      <c r="J14" s="132" t="s">
        <v>28</v>
      </c>
      <c r="K14" s="38"/>
      <c r="L14" s="13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2" t="s">
        <v>29</v>
      </c>
      <c r="F15" s="38"/>
      <c r="G15" s="38"/>
      <c r="H15" s="38"/>
      <c r="I15" s="128" t="s">
        <v>30</v>
      </c>
      <c r="J15" s="132" t="s">
        <v>21</v>
      </c>
      <c r="K15" s="38"/>
      <c r="L15" s="13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28" t="s">
        <v>31</v>
      </c>
      <c r="E17" s="38"/>
      <c r="F17" s="38"/>
      <c r="G17" s="38"/>
      <c r="H17" s="38"/>
      <c r="I17" s="128" t="s">
        <v>27</v>
      </c>
      <c r="J17" s="33" t="str">
        <f>'Rekapitulace stavby'!AN13</f>
        <v>Vyplň údaj</v>
      </c>
      <c r="K17" s="38"/>
      <c r="L17" s="13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2"/>
      <c r="G18" s="132"/>
      <c r="H18" s="132"/>
      <c r="I18" s="128" t="s">
        <v>30</v>
      </c>
      <c r="J18" s="33" t="str">
        <f>'Rekapitulace stavby'!AN14</f>
        <v>Vyplň údaj</v>
      </c>
      <c r="K18" s="38"/>
      <c r="L18" s="13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28" t="s">
        <v>33</v>
      </c>
      <c r="E20" s="38"/>
      <c r="F20" s="38"/>
      <c r="G20" s="38"/>
      <c r="H20" s="38"/>
      <c r="I20" s="128" t="s">
        <v>27</v>
      </c>
      <c r="J20" s="132" t="s">
        <v>34</v>
      </c>
      <c r="K20" s="38"/>
      <c r="L20" s="13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2" t="s">
        <v>35</v>
      </c>
      <c r="F21" s="38"/>
      <c r="G21" s="38"/>
      <c r="H21" s="38"/>
      <c r="I21" s="128" t="s">
        <v>30</v>
      </c>
      <c r="J21" s="132" t="s">
        <v>21</v>
      </c>
      <c r="K21" s="38"/>
      <c r="L21" s="13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28" t="s">
        <v>37</v>
      </c>
      <c r="E23" s="38"/>
      <c r="F23" s="38"/>
      <c r="G23" s="38"/>
      <c r="H23" s="38"/>
      <c r="I23" s="128" t="s">
        <v>27</v>
      </c>
      <c r="J23" s="132" t="s">
        <v>34</v>
      </c>
      <c r="K23" s="38"/>
      <c r="L23" s="13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2" t="s">
        <v>35</v>
      </c>
      <c r="F24" s="38"/>
      <c r="G24" s="38"/>
      <c r="H24" s="38"/>
      <c r="I24" s="128" t="s">
        <v>30</v>
      </c>
      <c r="J24" s="132" t="s">
        <v>21</v>
      </c>
      <c r="K24" s="38"/>
      <c r="L24" s="13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28" t="s">
        <v>38</v>
      </c>
      <c r="E26" s="38"/>
      <c r="F26" s="38"/>
      <c r="G26" s="38"/>
      <c r="H26" s="38"/>
      <c r="I26" s="38"/>
      <c r="J26" s="38"/>
      <c r="K26" s="38"/>
      <c r="L26" s="13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4"/>
      <c r="B27" s="135"/>
      <c r="C27" s="134"/>
      <c r="D27" s="134"/>
      <c r="E27" s="136" t="s">
        <v>21</v>
      </c>
      <c r="F27" s="136"/>
      <c r="G27" s="136"/>
      <c r="H27" s="136"/>
      <c r="I27" s="134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8"/>
      <c r="E29" s="138"/>
      <c r="F29" s="138"/>
      <c r="G29" s="138"/>
      <c r="H29" s="138"/>
      <c r="I29" s="138"/>
      <c r="J29" s="138"/>
      <c r="K29" s="138"/>
      <c r="L29" s="13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39" t="s">
        <v>40</v>
      </c>
      <c r="E30" s="38"/>
      <c r="F30" s="38"/>
      <c r="G30" s="38"/>
      <c r="H30" s="38"/>
      <c r="I30" s="38"/>
      <c r="J30" s="140">
        <f>ROUND(J88,2)</f>
        <v>0</v>
      </c>
      <c r="K30" s="38"/>
      <c r="L30" s="13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38"/>
      <c r="E31" s="138"/>
      <c r="F31" s="138"/>
      <c r="G31" s="138"/>
      <c r="H31" s="138"/>
      <c r="I31" s="138"/>
      <c r="J31" s="138"/>
      <c r="K31" s="138"/>
      <c r="L31" s="13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1" t="s">
        <v>42</v>
      </c>
      <c r="G32" s="38"/>
      <c r="H32" s="38"/>
      <c r="I32" s="141" t="s">
        <v>41</v>
      </c>
      <c r="J32" s="141" t="s">
        <v>43</v>
      </c>
      <c r="K32" s="38"/>
      <c r="L32" s="13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2" t="s">
        <v>44</v>
      </c>
      <c r="E33" s="128" t="s">
        <v>45</v>
      </c>
      <c r="F33" s="143">
        <f>ROUND((SUM(BE88:BE171)),2)</f>
        <v>0</v>
      </c>
      <c r="G33" s="38"/>
      <c r="H33" s="38"/>
      <c r="I33" s="144">
        <v>0.21</v>
      </c>
      <c r="J33" s="143">
        <f>ROUND(((SUM(BE88:BE171))*I33),2)</f>
        <v>0</v>
      </c>
      <c r="K33" s="38"/>
      <c r="L33" s="13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28" t="s">
        <v>46</v>
      </c>
      <c r="F34" s="143">
        <f>ROUND((SUM(BF88:BF171)),2)</f>
        <v>0</v>
      </c>
      <c r="G34" s="38"/>
      <c r="H34" s="38"/>
      <c r="I34" s="144">
        <v>0.15</v>
      </c>
      <c r="J34" s="143">
        <f>ROUND(((SUM(BF88:BF171))*I34),2)</f>
        <v>0</v>
      </c>
      <c r="K34" s="38"/>
      <c r="L34" s="13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8" t="s">
        <v>47</v>
      </c>
      <c r="F35" s="143">
        <f>ROUND((SUM(BG88:BG171)),2)</f>
        <v>0</v>
      </c>
      <c r="G35" s="38"/>
      <c r="H35" s="38"/>
      <c r="I35" s="144">
        <v>0.21</v>
      </c>
      <c r="J35" s="143">
        <f>0</f>
        <v>0</v>
      </c>
      <c r="K35" s="38"/>
      <c r="L35" s="13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28" t="s">
        <v>48</v>
      </c>
      <c r="F36" s="143">
        <f>ROUND((SUM(BH88:BH171)),2)</f>
        <v>0</v>
      </c>
      <c r="G36" s="38"/>
      <c r="H36" s="38"/>
      <c r="I36" s="144">
        <v>0.15</v>
      </c>
      <c r="J36" s="143">
        <f>0</f>
        <v>0</v>
      </c>
      <c r="K36" s="38"/>
      <c r="L36" s="13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8" t="s">
        <v>49</v>
      </c>
      <c r="F37" s="143">
        <f>ROUND((SUM(BI88:BI171)),2)</f>
        <v>0</v>
      </c>
      <c r="G37" s="38"/>
      <c r="H37" s="38"/>
      <c r="I37" s="144">
        <v>0</v>
      </c>
      <c r="J37" s="143">
        <f>0</f>
        <v>0</v>
      </c>
      <c r="K37" s="38"/>
      <c r="L37" s="13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5"/>
      <c r="D39" s="146" t="s">
        <v>50</v>
      </c>
      <c r="E39" s="147"/>
      <c r="F39" s="147"/>
      <c r="G39" s="148" t="s">
        <v>51</v>
      </c>
      <c r="H39" s="149" t="s">
        <v>52</v>
      </c>
      <c r="I39" s="147"/>
      <c r="J39" s="150">
        <f>SUM(J30:J37)</f>
        <v>0</v>
      </c>
      <c r="K39" s="151"/>
      <c r="L39" s="13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3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30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88</v>
      </c>
      <c r="D45" s="40"/>
      <c r="E45" s="40"/>
      <c r="F45" s="40"/>
      <c r="G45" s="40"/>
      <c r="H45" s="40"/>
      <c r="I45" s="40"/>
      <c r="J45" s="40"/>
      <c r="K45" s="40"/>
      <c r="L45" s="130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0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0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56" t="str">
        <f>E7</f>
        <v>PZŠ Jablunkov_Šatny</v>
      </c>
      <c r="F48" s="32"/>
      <c r="G48" s="32"/>
      <c r="H48" s="32"/>
      <c r="I48" s="40"/>
      <c r="J48" s="40"/>
      <c r="K48" s="40"/>
      <c r="L48" s="130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86</v>
      </c>
      <c r="D49" s="40"/>
      <c r="E49" s="40"/>
      <c r="F49" s="40"/>
      <c r="G49" s="40"/>
      <c r="H49" s="40"/>
      <c r="I49" s="40"/>
      <c r="J49" s="40"/>
      <c r="K49" s="40"/>
      <c r="L49" s="130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03 - Výměna výplní otvorů</v>
      </c>
      <c r="F50" s="40"/>
      <c r="G50" s="40"/>
      <c r="H50" s="40"/>
      <c r="I50" s="40"/>
      <c r="J50" s="40"/>
      <c r="K50" s="40"/>
      <c r="L50" s="130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0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 xml:space="preserve"> </v>
      </c>
      <c r="G52" s="40"/>
      <c r="H52" s="40"/>
      <c r="I52" s="32" t="s">
        <v>24</v>
      </c>
      <c r="J52" s="72" t="str">
        <f>IF(J12="","",J12)</f>
        <v>11. 4. 2022</v>
      </c>
      <c r="K52" s="40"/>
      <c r="L52" s="13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0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26</v>
      </c>
      <c r="D54" s="40"/>
      <c r="E54" s="40"/>
      <c r="F54" s="27" t="str">
        <f>E15</f>
        <v>Město Jablunkov</v>
      </c>
      <c r="G54" s="40"/>
      <c r="H54" s="40"/>
      <c r="I54" s="32" t="s">
        <v>33</v>
      </c>
      <c r="J54" s="36" t="str">
        <f>E21</f>
        <v>Projekční kancelář lay-out s.r.o.</v>
      </c>
      <c r="K54" s="40"/>
      <c r="L54" s="13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37</v>
      </c>
      <c r="J55" s="36" t="str">
        <f>E24</f>
        <v>Projekční kancelář lay-out s.r.o.</v>
      </c>
      <c r="K55" s="40"/>
      <c r="L55" s="130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0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57" t="s">
        <v>89</v>
      </c>
      <c r="D57" s="158"/>
      <c r="E57" s="158"/>
      <c r="F57" s="158"/>
      <c r="G57" s="158"/>
      <c r="H57" s="158"/>
      <c r="I57" s="158"/>
      <c r="J57" s="159" t="s">
        <v>90</v>
      </c>
      <c r="K57" s="158"/>
      <c r="L57" s="130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0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0" t="s">
        <v>72</v>
      </c>
      <c r="D59" s="40"/>
      <c r="E59" s="40"/>
      <c r="F59" s="40"/>
      <c r="G59" s="40"/>
      <c r="H59" s="40"/>
      <c r="I59" s="40"/>
      <c r="J59" s="102">
        <f>J88</f>
        <v>0</v>
      </c>
      <c r="K59" s="40"/>
      <c r="L59" s="130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91</v>
      </c>
    </row>
    <row r="60" spans="1:31" s="9" customFormat="1" ht="24.95" customHeight="1">
      <c r="A60" s="9"/>
      <c r="B60" s="161"/>
      <c r="C60" s="162"/>
      <c r="D60" s="163" t="s">
        <v>92</v>
      </c>
      <c r="E60" s="164"/>
      <c r="F60" s="164"/>
      <c r="G60" s="164"/>
      <c r="H60" s="164"/>
      <c r="I60" s="164"/>
      <c r="J60" s="165">
        <f>J89</f>
        <v>0</v>
      </c>
      <c r="K60" s="162"/>
      <c r="L60" s="16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7"/>
      <c r="C61" s="168"/>
      <c r="D61" s="169" t="s">
        <v>93</v>
      </c>
      <c r="E61" s="170"/>
      <c r="F61" s="170"/>
      <c r="G61" s="170"/>
      <c r="H61" s="170"/>
      <c r="I61" s="170"/>
      <c r="J61" s="171">
        <f>J90</f>
        <v>0</v>
      </c>
      <c r="K61" s="168"/>
      <c r="L61" s="17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7"/>
      <c r="C62" s="168"/>
      <c r="D62" s="169" t="s">
        <v>94</v>
      </c>
      <c r="E62" s="170"/>
      <c r="F62" s="170"/>
      <c r="G62" s="170"/>
      <c r="H62" s="170"/>
      <c r="I62" s="170"/>
      <c r="J62" s="171">
        <f>J105</f>
        <v>0</v>
      </c>
      <c r="K62" s="168"/>
      <c r="L62" s="172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7"/>
      <c r="C63" s="168"/>
      <c r="D63" s="169" t="s">
        <v>95</v>
      </c>
      <c r="E63" s="170"/>
      <c r="F63" s="170"/>
      <c r="G63" s="170"/>
      <c r="H63" s="170"/>
      <c r="I63" s="170"/>
      <c r="J63" s="171">
        <f>J130</f>
        <v>0</v>
      </c>
      <c r="K63" s="168"/>
      <c r="L63" s="17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7"/>
      <c r="C64" s="168"/>
      <c r="D64" s="169" t="s">
        <v>96</v>
      </c>
      <c r="E64" s="170"/>
      <c r="F64" s="170"/>
      <c r="G64" s="170"/>
      <c r="H64" s="170"/>
      <c r="I64" s="170"/>
      <c r="J64" s="171">
        <f>J144</f>
        <v>0</v>
      </c>
      <c r="K64" s="168"/>
      <c r="L64" s="172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1"/>
      <c r="C65" s="162"/>
      <c r="D65" s="163" t="s">
        <v>97</v>
      </c>
      <c r="E65" s="164"/>
      <c r="F65" s="164"/>
      <c r="G65" s="164"/>
      <c r="H65" s="164"/>
      <c r="I65" s="164"/>
      <c r="J65" s="165">
        <f>J147</f>
        <v>0</v>
      </c>
      <c r="K65" s="162"/>
      <c r="L65" s="166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67"/>
      <c r="C66" s="168"/>
      <c r="D66" s="169" t="s">
        <v>98</v>
      </c>
      <c r="E66" s="170"/>
      <c r="F66" s="170"/>
      <c r="G66" s="170"/>
      <c r="H66" s="170"/>
      <c r="I66" s="170"/>
      <c r="J66" s="171">
        <f>J148</f>
        <v>0</v>
      </c>
      <c r="K66" s="168"/>
      <c r="L66" s="172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7"/>
      <c r="C67" s="168"/>
      <c r="D67" s="169" t="s">
        <v>99</v>
      </c>
      <c r="E67" s="170"/>
      <c r="F67" s="170"/>
      <c r="G67" s="170"/>
      <c r="H67" s="170"/>
      <c r="I67" s="170"/>
      <c r="J67" s="171">
        <f>J161</f>
        <v>0</v>
      </c>
      <c r="K67" s="168"/>
      <c r="L67" s="172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1"/>
      <c r="C68" s="162"/>
      <c r="D68" s="163" t="s">
        <v>100</v>
      </c>
      <c r="E68" s="164"/>
      <c r="F68" s="164"/>
      <c r="G68" s="164"/>
      <c r="H68" s="164"/>
      <c r="I68" s="164"/>
      <c r="J68" s="165">
        <f>J167</f>
        <v>0</v>
      </c>
      <c r="K68" s="162"/>
      <c r="L68" s="166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0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30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0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3" t="s">
        <v>101</v>
      </c>
      <c r="D75" s="40"/>
      <c r="E75" s="40"/>
      <c r="F75" s="40"/>
      <c r="G75" s="40"/>
      <c r="H75" s="40"/>
      <c r="I75" s="40"/>
      <c r="J75" s="40"/>
      <c r="K75" s="40"/>
      <c r="L75" s="130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3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156" t="str">
        <f>E7</f>
        <v>PZŠ Jablunkov_Šatny</v>
      </c>
      <c r="F78" s="32"/>
      <c r="G78" s="32"/>
      <c r="H78" s="32"/>
      <c r="I78" s="40"/>
      <c r="J78" s="40"/>
      <c r="K78" s="40"/>
      <c r="L78" s="130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86</v>
      </c>
      <c r="D79" s="40"/>
      <c r="E79" s="40"/>
      <c r="F79" s="40"/>
      <c r="G79" s="40"/>
      <c r="H79" s="40"/>
      <c r="I79" s="40"/>
      <c r="J79" s="40"/>
      <c r="K79" s="40"/>
      <c r="L79" s="130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69" t="str">
        <f>E9</f>
        <v>03 - Výměna výplní otvorů</v>
      </c>
      <c r="F80" s="40"/>
      <c r="G80" s="40"/>
      <c r="H80" s="40"/>
      <c r="I80" s="40"/>
      <c r="J80" s="40"/>
      <c r="K80" s="40"/>
      <c r="L80" s="130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22</v>
      </c>
      <c r="D82" s="40"/>
      <c r="E82" s="40"/>
      <c r="F82" s="27" t="str">
        <f>F12</f>
        <v xml:space="preserve"> </v>
      </c>
      <c r="G82" s="40"/>
      <c r="H82" s="40"/>
      <c r="I82" s="32" t="s">
        <v>24</v>
      </c>
      <c r="J82" s="72" t="str">
        <f>IF(J12="","",J12)</f>
        <v>11. 4. 2022</v>
      </c>
      <c r="K82" s="40"/>
      <c r="L82" s="130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0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25.65" customHeight="1">
      <c r="A84" s="38"/>
      <c r="B84" s="39"/>
      <c r="C84" s="32" t="s">
        <v>26</v>
      </c>
      <c r="D84" s="40"/>
      <c r="E84" s="40"/>
      <c r="F84" s="27" t="str">
        <f>E15</f>
        <v>Město Jablunkov</v>
      </c>
      <c r="G84" s="40"/>
      <c r="H84" s="40"/>
      <c r="I84" s="32" t="s">
        <v>33</v>
      </c>
      <c r="J84" s="36" t="str">
        <f>E21</f>
        <v>Projekční kancelář lay-out s.r.o.</v>
      </c>
      <c r="K84" s="40"/>
      <c r="L84" s="130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5.65" customHeight="1">
      <c r="A85" s="38"/>
      <c r="B85" s="39"/>
      <c r="C85" s="32" t="s">
        <v>31</v>
      </c>
      <c r="D85" s="40"/>
      <c r="E85" s="40"/>
      <c r="F85" s="27" t="str">
        <f>IF(E18="","",E18)</f>
        <v>Vyplň údaj</v>
      </c>
      <c r="G85" s="40"/>
      <c r="H85" s="40"/>
      <c r="I85" s="32" t="s">
        <v>37</v>
      </c>
      <c r="J85" s="36" t="str">
        <f>E24</f>
        <v>Projekční kancelář lay-out s.r.o.</v>
      </c>
      <c r="K85" s="40"/>
      <c r="L85" s="130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0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73"/>
      <c r="B87" s="174"/>
      <c r="C87" s="175" t="s">
        <v>102</v>
      </c>
      <c r="D87" s="176" t="s">
        <v>59</v>
      </c>
      <c r="E87" s="176" t="s">
        <v>55</v>
      </c>
      <c r="F87" s="176" t="s">
        <v>56</v>
      </c>
      <c r="G87" s="176" t="s">
        <v>103</v>
      </c>
      <c r="H87" s="176" t="s">
        <v>104</v>
      </c>
      <c r="I87" s="176" t="s">
        <v>105</v>
      </c>
      <c r="J87" s="176" t="s">
        <v>90</v>
      </c>
      <c r="K87" s="177" t="s">
        <v>106</v>
      </c>
      <c r="L87" s="178"/>
      <c r="M87" s="92" t="s">
        <v>21</v>
      </c>
      <c r="N87" s="93" t="s">
        <v>44</v>
      </c>
      <c r="O87" s="93" t="s">
        <v>107</v>
      </c>
      <c r="P87" s="93" t="s">
        <v>108</v>
      </c>
      <c r="Q87" s="93" t="s">
        <v>109</v>
      </c>
      <c r="R87" s="93" t="s">
        <v>110</v>
      </c>
      <c r="S87" s="93" t="s">
        <v>111</v>
      </c>
      <c r="T87" s="94" t="s">
        <v>112</v>
      </c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</row>
    <row r="88" spans="1:63" s="2" customFormat="1" ht="22.8" customHeight="1">
      <c r="A88" s="38"/>
      <c r="B88" s="39"/>
      <c r="C88" s="99" t="s">
        <v>113</v>
      </c>
      <c r="D88" s="40"/>
      <c r="E88" s="40"/>
      <c r="F88" s="40"/>
      <c r="G88" s="40"/>
      <c r="H88" s="40"/>
      <c r="I88" s="40"/>
      <c r="J88" s="179">
        <f>BK88</f>
        <v>0</v>
      </c>
      <c r="K88" s="40"/>
      <c r="L88" s="44"/>
      <c r="M88" s="95"/>
      <c r="N88" s="180"/>
      <c r="O88" s="96"/>
      <c r="P88" s="181">
        <f>P89+P147+P167</f>
        <v>0</v>
      </c>
      <c r="Q88" s="96"/>
      <c r="R88" s="181">
        <f>R89+R147+R167</f>
        <v>1.43178143</v>
      </c>
      <c r="S88" s="96"/>
      <c r="T88" s="182">
        <f>T89+T147+T167</f>
        <v>0.802155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73</v>
      </c>
      <c r="AU88" s="17" t="s">
        <v>91</v>
      </c>
      <c r="BK88" s="183">
        <f>BK89+BK147+BK167</f>
        <v>0</v>
      </c>
    </row>
    <row r="89" spans="1:63" s="12" customFormat="1" ht="25.9" customHeight="1">
      <c r="A89" s="12"/>
      <c r="B89" s="184"/>
      <c r="C89" s="185"/>
      <c r="D89" s="186" t="s">
        <v>73</v>
      </c>
      <c r="E89" s="187" t="s">
        <v>114</v>
      </c>
      <c r="F89" s="187" t="s">
        <v>115</v>
      </c>
      <c r="G89" s="185"/>
      <c r="H89" s="185"/>
      <c r="I89" s="188"/>
      <c r="J89" s="189">
        <f>BK89</f>
        <v>0</v>
      </c>
      <c r="K89" s="185"/>
      <c r="L89" s="190"/>
      <c r="M89" s="191"/>
      <c r="N89" s="192"/>
      <c r="O89" s="192"/>
      <c r="P89" s="193">
        <f>P90+P105+P130+P144</f>
        <v>0</v>
      </c>
      <c r="Q89" s="192"/>
      <c r="R89" s="193">
        <f>R90+R105+R130+R144</f>
        <v>0.5972094</v>
      </c>
      <c r="S89" s="192"/>
      <c r="T89" s="194">
        <f>T90+T105+T130+T144</f>
        <v>0.802155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5" t="s">
        <v>82</v>
      </c>
      <c r="AT89" s="196" t="s">
        <v>73</v>
      </c>
      <c r="AU89" s="196" t="s">
        <v>74</v>
      </c>
      <c r="AY89" s="195" t="s">
        <v>116</v>
      </c>
      <c r="BK89" s="197">
        <f>BK90+BK105+BK130+BK144</f>
        <v>0</v>
      </c>
    </row>
    <row r="90" spans="1:63" s="12" customFormat="1" ht="22.8" customHeight="1">
      <c r="A90" s="12"/>
      <c r="B90" s="184"/>
      <c r="C90" s="185"/>
      <c r="D90" s="186" t="s">
        <v>73</v>
      </c>
      <c r="E90" s="198" t="s">
        <v>117</v>
      </c>
      <c r="F90" s="198" t="s">
        <v>118</v>
      </c>
      <c r="G90" s="185"/>
      <c r="H90" s="185"/>
      <c r="I90" s="188"/>
      <c r="J90" s="199">
        <f>BK90</f>
        <v>0</v>
      </c>
      <c r="K90" s="185"/>
      <c r="L90" s="190"/>
      <c r="M90" s="191"/>
      <c r="N90" s="192"/>
      <c r="O90" s="192"/>
      <c r="P90" s="193">
        <f>SUM(P91:P104)</f>
        <v>0</v>
      </c>
      <c r="Q90" s="192"/>
      <c r="R90" s="193">
        <f>SUM(R91:R104)</f>
        <v>0.5939094</v>
      </c>
      <c r="S90" s="192"/>
      <c r="T90" s="194">
        <f>SUM(T91:T104)</f>
        <v>0.024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5" t="s">
        <v>82</v>
      </c>
      <c r="AT90" s="196" t="s">
        <v>73</v>
      </c>
      <c r="AU90" s="196" t="s">
        <v>82</v>
      </c>
      <c r="AY90" s="195" t="s">
        <v>116</v>
      </c>
      <c r="BK90" s="197">
        <f>SUM(BK91:BK104)</f>
        <v>0</v>
      </c>
    </row>
    <row r="91" spans="1:65" s="2" customFormat="1" ht="16.5" customHeight="1">
      <c r="A91" s="38"/>
      <c r="B91" s="39"/>
      <c r="C91" s="200" t="s">
        <v>82</v>
      </c>
      <c r="D91" s="200" t="s">
        <v>119</v>
      </c>
      <c r="E91" s="201" t="s">
        <v>120</v>
      </c>
      <c r="F91" s="202" t="s">
        <v>121</v>
      </c>
      <c r="G91" s="203" t="s">
        <v>122</v>
      </c>
      <c r="H91" s="204">
        <v>16.356</v>
      </c>
      <c r="I91" s="205"/>
      <c r="J91" s="206">
        <f>ROUND(I91*H91,2)</f>
        <v>0</v>
      </c>
      <c r="K91" s="202" t="s">
        <v>123</v>
      </c>
      <c r="L91" s="44"/>
      <c r="M91" s="207" t="s">
        <v>21</v>
      </c>
      <c r="N91" s="208" t="s">
        <v>45</v>
      </c>
      <c r="O91" s="84"/>
      <c r="P91" s="209">
        <f>O91*H91</f>
        <v>0</v>
      </c>
      <c r="Q91" s="209">
        <v>0.03358</v>
      </c>
      <c r="R91" s="209">
        <f>Q91*H91</f>
        <v>0.5492344800000001</v>
      </c>
      <c r="S91" s="209">
        <v>0</v>
      </c>
      <c r="T91" s="210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1" t="s">
        <v>124</v>
      </c>
      <c r="AT91" s="211" t="s">
        <v>119</v>
      </c>
      <c r="AU91" s="211" t="s">
        <v>84</v>
      </c>
      <c r="AY91" s="17" t="s">
        <v>116</v>
      </c>
      <c r="BE91" s="212">
        <f>IF(N91="základní",J91,0)</f>
        <v>0</v>
      </c>
      <c r="BF91" s="212">
        <f>IF(N91="snížená",J91,0)</f>
        <v>0</v>
      </c>
      <c r="BG91" s="212">
        <f>IF(N91="zákl. přenesená",J91,0)</f>
        <v>0</v>
      </c>
      <c r="BH91" s="212">
        <f>IF(N91="sníž. přenesená",J91,0)</f>
        <v>0</v>
      </c>
      <c r="BI91" s="212">
        <f>IF(N91="nulová",J91,0)</f>
        <v>0</v>
      </c>
      <c r="BJ91" s="17" t="s">
        <v>82</v>
      </c>
      <c r="BK91" s="212">
        <f>ROUND(I91*H91,2)</f>
        <v>0</v>
      </c>
      <c r="BL91" s="17" t="s">
        <v>124</v>
      </c>
      <c r="BM91" s="211" t="s">
        <v>125</v>
      </c>
    </row>
    <row r="92" spans="1:47" s="2" customFormat="1" ht="12">
      <c r="A92" s="38"/>
      <c r="B92" s="39"/>
      <c r="C92" s="40"/>
      <c r="D92" s="213" t="s">
        <v>126</v>
      </c>
      <c r="E92" s="40"/>
      <c r="F92" s="214" t="s">
        <v>127</v>
      </c>
      <c r="G92" s="40"/>
      <c r="H92" s="40"/>
      <c r="I92" s="215"/>
      <c r="J92" s="40"/>
      <c r="K92" s="40"/>
      <c r="L92" s="44"/>
      <c r="M92" s="216"/>
      <c r="N92" s="217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126</v>
      </c>
      <c r="AU92" s="17" t="s">
        <v>84</v>
      </c>
    </row>
    <row r="93" spans="1:65" s="2" customFormat="1" ht="16.5" customHeight="1">
      <c r="A93" s="38"/>
      <c r="B93" s="39"/>
      <c r="C93" s="200" t="s">
        <v>84</v>
      </c>
      <c r="D93" s="200" t="s">
        <v>119</v>
      </c>
      <c r="E93" s="201" t="s">
        <v>128</v>
      </c>
      <c r="F93" s="202" t="s">
        <v>129</v>
      </c>
      <c r="G93" s="203" t="s">
        <v>130</v>
      </c>
      <c r="H93" s="204">
        <v>27.26</v>
      </c>
      <c r="I93" s="205"/>
      <c r="J93" s="206">
        <f>ROUND(I93*H93,2)</f>
        <v>0</v>
      </c>
      <c r="K93" s="202" t="s">
        <v>123</v>
      </c>
      <c r="L93" s="44"/>
      <c r="M93" s="207" t="s">
        <v>21</v>
      </c>
      <c r="N93" s="208" t="s">
        <v>45</v>
      </c>
      <c r="O93" s="84"/>
      <c r="P93" s="209">
        <f>O93*H93</f>
        <v>0</v>
      </c>
      <c r="Q93" s="209">
        <v>0.0015</v>
      </c>
      <c r="R93" s="209">
        <f>Q93*H93</f>
        <v>0.04089</v>
      </c>
      <c r="S93" s="209">
        <v>0</v>
      </c>
      <c r="T93" s="210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1" t="s">
        <v>124</v>
      </c>
      <c r="AT93" s="211" t="s">
        <v>119</v>
      </c>
      <c r="AU93" s="211" t="s">
        <v>84</v>
      </c>
      <c r="AY93" s="17" t="s">
        <v>116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17" t="s">
        <v>82</v>
      </c>
      <c r="BK93" s="212">
        <f>ROUND(I93*H93,2)</f>
        <v>0</v>
      </c>
      <c r="BL93" s="17" t="s">
        <v>124</v>
      </c>
      <c r="BM93" s="211" t="s">
        <v>131</v>
      </c>
    </row>
    <row r="94" spans="1:47" s="2" customFormat="1" ht="12">
      <c r="A94" s="38"/>
      <c r="B94" s="39"/>
      <c r="C94" s="40"/>
      <c r="D94" s="213" t="s">
        <v>126</v>
      </c>
      <c r="E94" s="40"/>
      <c r="F94" s="214" t="s">
        <v>132</v>
      </c>
      <c r="G94" s="40"/>
      <c r="H94" s="40"/>
      <c r="I94" s="215"/>
      <c r="J94" s="40"/>
      <c r="K94" s="40"/>
      <c r="L94" s="44"/>
      <c r="M94" s="216"/>
      <c r="N94" s="217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126</v>
      </c>
      <c r="AU94" s="17" t="s">
        <v>84</v>
      </c>
    </row>
    <row r="95" spans="1:51" s="13" customFormat="1" ht="12">
      <c r="A95" s="13"/>
      <c r="B95" s="218"/>
      <c r="C95" s="219"/>
      <c r="D95" s="220" t="s">
        <v>133</v>
      </c>
      <c r="E95" s="221" t="s">
        <v>21</v>
      </c>
      <c r="F95" s="222" t="s">
        <v>134</v>
      </c>
      <c r="G95" s="219"/>
      <c r="H95" s="223">
        <v>8.64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133</v>
      </c>
      <c r="AU95" s="229" t="s">
        <v>84</v>
      </c>
      <c r="AV95" s="13" t="s">
        <v>84</v>
      </c>
      <c r="AW95" s="13" t="s">
        <v>36</v>
      </c>
      <c r="AX95" s="13" t="s">
        <v>74</v>
      </c>
      <c r="AY95" s="229" t="s">
        <v>116</v>
      </c>
    </row>
    <row r="96" spans="1:51" s="13" customFormat="1" ht="12">
      <c r="A96" s="13"/>
      <c r="B96" s="218"/>
      <c r="C96" s="219"/>
      <c r="D96" s="220" t="s">
        <v>133</v>
      </c>
      <c r="E96" s="221" t="s">
        <v>21</v>
      </c>
      <c r="F96" s="222" t="s">
        <v>135</v>
      </c>
      <c r="G96" s="219"/>
      <c r="H96" s="223">
        <v>18.62</v>
      </c>
      <c r="I96" s="224"/>
      <c r="J96" s="219"/>
      <c r="K96" s="219"/>
      <c r="L96" s="225"/>
      <c r="M96" s="226"/>
      <c r="N96" s="227"/>
      <c r="O96" s="227"/>
      <c r="P96" s="227"/>
      <c r="Q96" s="227"/>
      <c r="R96" s="227"/>
      <c r="S96" s="227"/>
      <c r="T96" s="22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9" t="s">
        <v>133</v>
      </c>
      <c r="AU96" s="229" t="s">
        <v>84</v>
      </c>
      <c r="AV96" s="13" t="s">
        <v>84</v>
      </c>
      <c r="AW96" s="13" t="s">
        <v>36</v>
      </c>
      <c r="AX96" s="13" t="s">
        <v>74</v>
      </c>
      <c r="AY96" s="229" t="s">
        <v>116</v>
      </c>
    </row>
    <row r="97" spans="1:51" s="14" customFormat="1" ht="12">
      <c r="A97" s="14"/>
      <c r="B97" s="230"/>
      <c r="C97" s="231"/>
      <c r="D97" s="220" t="s">
        <v>133</v>
      </c>
      <c r="E97" s="232" t="s">
        <v>21</v>
      </c>
      <c r="F97" s="233" t="s">
        <v>136</v>
      </c>
      <c r="G97" s="231"/>
      <c r="H97" s="234">
        <v>27.26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0" t="s">
        <v>133</v>
      </c>
      <c r="AU97" s="240" t="s">
        <v>84</v>
      </c>
      <c r="AV97" s="14" t="s">
        <v>124</v>
      </c>
      <c r="AW97" s="14" t="s">
        <v>36</v>
      </c>
      <c r="AX97" s="14" t="s">
        <v>82</v>
      </c>
      <c r="AY97" s="240" t="s">
        <v>116</v>
      </c>
    </row>
    <row r="98" spans="1:65" s="2" customFormat="1" ht="24.15" customHeight="1">
      <c r="A98" s="38"/>
      <c r="B98" s="39"/>
      <c r="C98" s="200" t="s">
        <v>137</v>
      </c>
      <c r="D98" s="200" t="s">
        <v>119</v>
      </c>
      <c r="E98" s="201" t="s">
        <v>138</v>
      </c>
      <c r="F98" s="202" t="s">
        <v>139</v>
      </c>
      <c r="G98" s="203" t="s">
        <v>122</v>
      </c>
      <c r="H98" s="204">
        <v>12</v>
      </c>
      <c r="I98" s="205"/>
      <c r="J98" s="206">
        <f>ROUND(I98*H98,2)</f>
        <v>0</v>
      </c>
      <c r="K98" s="202" t="s">
        <v>123</v>
      </c>
      <c r="L98" s="44"/>
      <c r="M98" s="207" t="s">
        <v>21</v>
      </c>
      <c r="N98" s="208" t="s">
        <v>45</v>
      </c>
      <c r="O98" s="84"/>
      <c r="P98" s="209">
        <f>O98*H98</f>
        <v>0</v>
      </c>
      <c r="Q98" s="209">
        <v>0.00022</v>
      </c>
      <c r="R98" s="209">
        <f>Q98*H98</f>
        <v>0.00264</v>
      </c>
      <c r="S98" s="209">
        <v>0.002</v>
      </c>
      <c r="T98" s="210">
        <f>S98*H98</f>
        <v>0.024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1" t="s">
        <v>124</v>
      </c>
      <c r="AT98" s="211" t="s">
        <v>119</v>
      </c>
      <c r="AU98" s="211" t="s">
        <v>84</v>
      </c>
      <c r="AY98" s="17" t="s">
        <v>116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17" t="s">
        <v>82</v>
      </c>
      <c r="BK98" s="212">
        <f>ROUND(I98*H98,2)</f>
        <v>0</v>
      </c>
      <c r="BL98" s="17" t="s">
        <v>124</v>
      </c>
      <c r="BM98" s="211" t="s">
        <v>140</v>
      </c>
    </row>
    <row r="99" spans="1:47" s="2" customFormat="1" ht="12">
      <c r="A99" s="38"/>
      <c r="B99" s="39"/>
      <c r="C99" s="40"/>
      <c r="D99" s="213" t="s">
        <v>126</v>
      </c>
      <c r="E99" s="40"/>
      <c r="F99" s="214" t="s">
        <v>141</v>
      </c>
      <c r="G99" s="40"/>
      <c r="H99" s="40"/>
      <c r="I99" s="215"/>
      <c r="J99" s="40"/>
      <c r="K99" s="40"/>
      <c r="L99" s="44"/>
      <c r="M99" s="216"/>
      <c r="N99" s="217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126</v>
      </c>
      <c r="AU99" s="17" t="s">
        <v>84</v>
      </c>
    </row>
    <row r="100" spans="1:51" s="13" customFormat="1" ht="12">
      <c r="A100" s="13"/>
      <c r="B100" s="218"/>
      <c r="C100" s="219"/>
      <c r="D100" s="220" t="s">
        <v>133</v>
      </c>
      <c r="E100" s="221" t="s">
        <v>21</v>
      </c>
      <c r="F100" s="222" t="s">
        <v>142</v>
      </c>
      <c r="G100" s="219"/>
      <c r="H100" s="223">
        <v>12</v>
      </c>
      <c r="I100" s="224"/>
      <c r="J100" s="219"/>
      <c r="K100" s="219"/>
      <c r="L100" s="225"/>
      <c r="M100" s="226"/>
      <c r="N100" s="227"/>
      <c r="O100" s="227"/>
      <c r="P100" s="227"/>
      <c r="Q100" s="227"/>
      <c r="R100" s="227"/>
      <c r="S100" s="227"/>
      <c r="T100" s="22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9" t="s">
        <v>133</v>
      </c>
      <c r="AU100" s="229" t="s">
        <v>84</v>
      </c>
      <c r="AV100" s="13" t="s">
        <v>84</v>
      </c>
      <c r="AW100" s="13" t="s">
        <v>36</v>
      </c>
      <c r="AX100" s="13" t="s">
        <v>82</v>
      </c>
      <c r="AY100" s="229" t="s">
        <v>116</v>
      </c>
    </row>
    <row r="101" spans="1:65" s="2" customFormat="1" ht="33" customHeight="1">
      <c r="A101" s="38"/>
      <c r="B101" s="39"/>
      <c r="C101" s="200" t="s">
        <v>124</v>
      </c>
      <c r="D101" s="200" t="s">
        <v>119</v>
      </c>
      <c r="E101" s="201" t="s">
        <v>143</v>
      </c>
      <c r="F101" s="202" t="s">
        <v>144</v>
      </c>
      <c r="G101" s="203" t="s">
        <v>130</v>
      </c>
      <c r="H101" s="204">
        <v>27.26</v>
      </c>
      <c r="I101" s="205"/>
      <c r="J101" s="206">
        <f>ROUND(I101*H101,2)</f>
        <v>0</v>
      </c>
      <c r="K101" s="202" t="s">
        <v>123</v>
      </c>
      <c r="L101" s="44"/>
      <c r="M101" s="207" t="s">
        <v>21</v>
      </c>
      <c r="N101" s="208" t="s">
        <v>45</v>
      </c>
      <c r="O101" s="84"/>
      <c r="P101" s="209">
        <f>O101*H101</f>
        <v>0</v>
      </c>
      <c r="Q101" s="209">
        <v>0</v>
      </c>
      <c r="R101" s="209">
        <f>Q101*H101</f>
        <v>0</v>
      </c>
      <c r="S101" s="209">
        <v>0</v>
      </c>
      <c r="T101" s="210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1" t="s">
        <v>124</v>
      </c>
      <c r="AT101" s="211" t="s">
        <v>119</v>
      </c>
      <c r="AU101" s="211" t="s">
        <v>84</v>
      </c>
      <c r="AY101" s="17" t="s">
        <v>116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17" t="s">
        <v>82</v>
      </c>
      <c r="BK101" s="212">
        <f>ROUND(I101*H101,2)</f>
        <v>0</v>
      </c>
      <c r="BL101" s="17" t="s">
        <v>124</v>
      </c>
      <c r="BM101" s="211" t="s">
        <v>145</v>
      </c>
    </row>
    <row r="102" spans="1:47" s="2" customFormat="1" ht="12">
      <c r="A102" s="38"/>
      <c r="B102" s="39"/>
      <c r="C102" s="40"/>
      <c r="D102" s="213" t="s">
        <v>126</v>
      </c>
      <c r="E102" s="40"/>
      <c r="F102" s="214" t="s">
        <v>146</v>
      </c>
      <c r="G102" s="40"/>
      <c r="H102" s="40"/>
      <c r="I102" s="215"/>
      <c r="J102" s="40"/>
      <c r="K102" s="40"/>
      <c r="L102" s="44"/>
      <c r="M102" s="216"/>
      <c r="N102" s="217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126</v>
      </c>
      <c r="AU102" s="17" t="s">
        <v>84</v>
      </c>
    </row>
    <row r="103" spans="1:65" s="2" customFormat="1" ht="16.5" customHeight="1">
      <c r="A103" s="38"/>
      <c r="B103" s="39"/>
      <c r="C103" s="241" t="s">
        <v>147</v>
      </c>
      <c r="D103" s="241" t="s">
        <v>148</v>
      </c>
      <c r="E103" s="242" t="s">
        <v>149</v>
      </c>
      <c r="F103" s="243" t="s">
        <v>150</v>
      </c>
      <c r="G103" s="244" t="s">
        <v>130</v>
      </c>
      <c r="H103" s="245">
        <v>28.623</v>
      </c>
      <c r="I103" s="246"/>
      <c r="J103" s="247">
        <f>ROUND(I103*H103,2)</f>
        <v>0</v>
      </c>
      <c r="K103" s="243" t="s">
        <v>123</v>
      </c>
      <c r="L103" s="248"/>
      <c r="M103" s="249" t="s">
        <v>21</v>
      </c>
      <c r="N103" s="250" t="s">
        <v>45</v>
      </c>
      <c r="O103" s="84"/>
      <c r="P103" s="209">
        <f>O103*H103</f>
        <v>0</v>
      </c>
      <c r="Q103" s="209">
        <v>4E-05</v>
      </c>
      <c r="R103" s="209">
        <f>Q103*H103</f>
        <v>0.0011449200000000002</v>
      </c>
      <c r="S103" s="209">
        <v>0</v>
      </c>
      <c r="T103" s="210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1" t="s">
        <v>151</v>
      </c>
      <c r="AT103" s="211" t="s">
        <v>148</v>
      </c>
      <c r="AU103" s="211" t="s">
        <v>84</v>
      </c>
      <c r="AY103" s="17" t="s">
        <v>116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7" t="s">
        <v>82</v>
      </c>
      <c r="BK103" s="212">
        <f>ROUND(I103*H103,2)</f>
        <v>0</v>
      </c>
      <c r="BL103" s="17" t="s">
        <v>124</v>
      </c>
      <c r="BM103" s="211" t="s">
        <v>152</v>
      </c>
    </row>
    <row r="104" spans="1:51" s="13" customFormat="1" ht="12">
      <c r="A104" s="13"/>
      <c r="B104" s="218"/>
      <c r="C104" s="219"/>
      <c r="D104" s="220" t="s">
        <v>133</v>
      </c>
      <c r="E104" s="219"/>
      <c r="F104" s="222" t="s">
        <v>153</v>
      </c>
      <c r="G104" s="219"/>
      <c r="H104" s="223">
        <v>28.623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9" t="s">
        <v>133</v>
      </c>
      <c r="AU104" s="229" t="s">
        <v>84</v>
      </c>
      <c r="AV104" s="13" t="s">
        <v>84</v>
      </c>
      <c r="AW104" s="13" t="s">
        <v>4</v>
      </c>
      <c r="AX104" s="13" t="s">
        <v>82</v>
      </c>
      <c r="AY104" s="229" t="s">
        <v>116</v>
      </c>
    </row>
    <row r="105" spans="1:63" s="12" customFormat="1" ht="22.8" customHeight="1">
      <c r="A105" s="12"/>
      <c r="B105" s="184"/>
      <c r="C105" s="185"/>
      <c r="D105" s="186" t="s">
        <v>73</v>
      </c>
      <c r="E105" s="198" t="s">
        <v>154</v>
      </c>
      <c r="F105" s="198" t="s">
        <v>155</v>
      </c>
      <c r="G105" s="185"/>
      <c r="H105" s="185"/>
      <c r="I105" s="188"/>
      <c r="J105" s="199">
        <f>BK105</f>
        <v>0</v>
      </c>
      <c r="K105" s="185"/>
      <c r="L105" s="190"/>
      <c r="M105" s="191"/>
      <c r="N105" s="192"/>
      <c r="O105" s="192"/>
      <c r="P105" s="193">
        <f>SUM(P106:P129)</f>
        <v>0</v>
      </c>
      <c r="Q105" s="192"/>
      <c r="R105" s="193">
        <f>SUM(R106:R129)</f>
        <v>0.0033</v>
      </c>
      <c r="S105" s="192"/>
      <c r="T105" s="194">
        <f>SUM(T106:T129)</f>
        <v>0.7781549999999999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95" t="s">
        <v>82</v>
      </c>
      <c r="AT105" s="196" t="s">
        <v>73</v>
      </c>
      <c r="AU105" s="196" t="s">
        <v>82</v>
      </c>
      <c r="AY105" s="195" t="s">
        <v>116</v>
      </c>
      <c r="BK105" s="197">
        <f>SUM(BK106:BK129)</f>
        <v>0</v>
      </c>
    </row>
    <row r="106" spans="1:65" s="2" customFormat="1" ht="24.15" customHeight="1">
      <c r="A106" s="38"/>
      <c r="B106" s="39"/>
      <c r="C106" s="200" t="s">
        <v>117</v>
      </c>
      <c r="D106" s="200" t="s">
        <v>119</v>
      </c>
      <c r="E106" s="201" t="s">
        <v>156</v>
      </c>
      <c r="F106" s="202" t="s">
        <v>157</v>
      </c>
      <c r="G106" s="203" t="s">
        <v>122</v>
      </c>
      <c r="H106" s="204">
        <v>24</v>
      </c>
      <c r="I106" s="205"/>
      <c r="J106" s="206">
        <f>ROUND(I106*H106,2)</f>
        <v>0</v>
      </c>
      <c r="K106" s="202" t="s">
        <v>123</v>
      </c>
      <c r="L106" s="44"/>
      <c r="M106" s="207" t="s">
        <v>21</v>
      </c>
      <c r="N106" s="208" t="s">
        <v>45</v>
      </c>
      <c r="O106" s="84"/>
      <c r="P106" s="209">
        <f>O106*H106</f>
        <v>0</v>
      </c>
      <c r="Q106" s="209">
        <v>0</v>
      </c>
      <c r="R106" s="209">
        <f>Q106*H106</f>
        <v>0</v>
      </c>
      <c r="S106" s="209">
        <v>0</v>
      </c>
      <c r="T106" s="210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1" t="s">
        <v>124</v>
      </c>
      <c r="AT106" s="211" t="s">
        <v>119</v>
      </c>
      <c r="AU106" s="211" t="s">
        <v>84</v>
      </c>
      <c r="AY106" s="17" t="s">
        <v>116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17" t="s">
        <v>82</v>
      </c>
      <c r="BK106" s="212">
        <f>ROUND(I106*H106,2)</f>
        <v>0</v>
      </c>
      <c r="BL106" s="17" t="s">
        <v>124</v>
      </c>
      <c r="BM106" s="211" t="s">
        <v>158</v>
      </c>
    </row>
    <row r="107" spans="1:47" s="2" customFormat="1" ht="12">
      <c r="A107" s="38"/>
      <c r="B107" s="39"/>
      <c r="C107" s="40"/>
      <c r="D107" s="213" t="s">
        <v>126</v>
      </c>
      <c r="E107" s="40"/>
      <c r="F107" s="214" t="s">
        <v>159</v>
      </c>
      <c r="G107" s="40"/>
      <c r="H107" s="40"/>
      <c r="I107" s="215"/>
      <c r="J107" s="40"/>
      <c r="K107" s="40"/>
      <c r="L107" s="44"/>
      <c r="M107" s="216"/>
      <c r="N107" s="217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126</v>
      </c>
      <c r="AU107" s="17" t="s">
        <v>84</v>
      </c>
    </row>
    <row r="108" spans="1:51" s="13" customFormat="1" ht="12">
      <c r="A108" s="13"/>
      <c r="B108" s="218"/>
      <c r="C108" s="219"/>
      <c r="D108" s="220" t="s">
        <v>133</v>
      </c>
      <c r="E108" s="221" t="s">
        <v>21</v>
      </c>
      <c r="F108" s="222" t="s">
        <v>160</v>
      </c>
      <c r="G108" s="219"/>
      <c r="H108" s="223">
        <v>24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133</v>
      </c>
      <c r="AU108" s="229" t="s">
        <v>84</v>
      </c>
      <c r="AV108" s="13" t="s">
        <v>84</v>
      </c>
      <c r="AW108" s="13" t="s">
        <v>36</v>
      </c>
      <c r="AX108" s="13" t="s">
        <v>82</v>
      </c>
      <c r="AY108" s="229" t="s">
        <v>116</v>
      </c>
    </row>
    <row r="109" spans="1:65" s="2" customFormat="1" ht="24.15" customHeight="1">
      <c r="A109" s="38"/>
      <c r="B109" s="39"/>
      <c r="C109" s="200" t="s">
        <v>161</v>
      </c>
      <c r="D109" s="200" t="s">
        <v>119</v>
      </c>
      <c r="E109" s="201" t="s">
        <v>162</v>
      </c>
      <c r="F109" s="202" t="s">
        <v>163</v>
      </c>
      <c r="G109" s="203" t="s">
        <v>122</v>
      </c>
      <c r="H109" s="204">
        <v>120</v>
      </c>
      <c r="I109" s="205"/>
      <c r="J109" s="206">
        <f>ROUND(I109*H109,2)</f>
        <v>0</v>
      </c>
      <c r="K109" s="202" t="s">
        <v>123</v>
      </c>
      <c r="L109" s="44"/>
      <c r="M109" s="207" t="s">
        <v>21</v>
      </c>
      <c r="N109" s="208" t="s">
        <v>45</v>
      </c>
      <c r="O109" s="84"/>
      <c r="P109" s="209">
        <f>O109*H109</f>
        <v>0</v>
      </c>
      <c r="Q109" s="209">
        <v>0</v>
      </c>
      <c r="R109" s="209">
        <f>Q109*H109</f>
        <v>0</v>
      </c>
      <c r="S109" s="209">
        <v>0</v>
      </c>
      <c r="T109" s="210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1" t="s">
        <v>124</v>
      </c>
      <c r="AT109" s="211" t="s">
        <v>119</v>
      </c>
      <c r="AU109" s="211" t="s">
        <v>84</v>
      </c>
      <c r="AY109" s="17" t="s">
        <v>116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17" t="s">
        <v>82</v>
      </c>
      <c r="BK109" s="212">
        <f>ROUND(I109*H109,2)</f>
        <v>0</v>
      </c>
      <c r="BL109" s="17" t="s">
        <v>124</v>
      </c>
      <c r="BM109" s="211" t="s">
        <v>164</v>
      </c>
    </row>
    <row r="110" spans="1:47" s="2" customFormat="1" ht="12">
      <c r="A110" s="38"/>
      <c r="B110" s="39"/>
      <c r="C110" s="40"/>
      <c r="D110" s="213" t="s">
        <v>126</v>
      </c>
      <c r="E110" s="40"/>
      <c r="F110" s="214" t="s">
        <v>165</v>
      </c>
      <c r="G110" s="40"/>
      <c r="H110" s="40"/>
      <c r="I110" s="215"/>
      <c r="J110" s="40"/>
      <c r="K110" s="40"/>
      <c r="L110" s="44"/>
      <c r="M110" s="216"/>
      <c r="N110" s="217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126</v>
      </c>
      <c r="AU110" s="17" t="s">
        <v>84</v>
      </c>
    </row>
    <row r="111" spans="1:51" s="13" customFormat="1" ht="12">
      <c r="A111" s="13"/>
      <c r="B111" s="218"/>
      <c r="C111" s="219"/>
      <c r="D111" s="220" t="s">
        <v>133</v>
      </c>
      <c r="E111" s="219"/>
      <c r="F111" s="222" t="s">
        <v>166</v>
      </c>
      <c r="G111" s="219"/>
      <c r="H111" s="223">
        <v>120</v>
      </c>
      <c r="I111" s="224"/>
      <c r="J111" s="219"/>
      <c r="K111" s="219"/>
      <c r="L111" s="225"/>
      <c r="M111" s="226"/>
      <c r="N111" s="227"/>
      <c r="O111" s="227"/>
      <c r="P111" s="227"/>
      <c r="Q111" s="227"/>
      <c r="R111" s="227"/>
      <c r="S111" s="227"/>
      <c r="T111" s="22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9" t="s">
        <v>133</v>
      </c>
      <c r="AU111" s="229" t="s">
        <v>84</v>
      </c>
      <c r="AV111" s="13" t="s">
        <v>84</v>
      </c>
      <c r="AW111" s="13" t="s">
        <v>4</v>
      </c>
      <c r="AX111" s="13" t="s">
        <v>82</v>
      </c>
      <c r="AY111" s="229" t="s">
        <v>116</v>
      </c>
    </row>
    <row r="112" spans="1:65" s="2" customFormat="1" ht="24.15" customHeight="1">
      <c r="A112" s="38"/>
      <c r="B112" s="39"/>
      <c r="C112" s="200" t="s">
        <v>151</v>
      </c>
      <c r="D112" s="200" t="s">
        <v>119</v>
      </c>
      <c r="E112" s="201" t="s">
        <v>167</v>
      </c>
      <c r="F112" s="202" t="s">
        <v>168</v>
      </c>
      <c r="G112" s="203" t="s">
        <v>122</v>
      </c>
      <c r="H112" s="204">
        <v>24</v>
      </c>
      <c r="I112" s="205"/>
      <c r="J112" s="206">
        <f>ROUND(I112*H112,2)</f>
        <v>0</v>
      </c>
      <c r="K112" s="202" t="s">
        <v>123</v>
      </c>
      <c r="L112" s="44"/>
      <c r="M112" s="207" t="s">
        <v>21</v>
      </c>
      <c r="N112" s="208" t="s">
        <v>45</v>
      </c>
      <c r="O112" s="84"/>
      <c r="P112" s="209">
        <f>O112*H112</f>
        <v>0</v>
      </c>
      <c r="Q112" s="209">
        <v>0</v>
      </c>
      <c r="R112" s="209">
        <f>Q112*H112</f>
        <v>0</v>
      </c>
      <c r="S112" s="209">
        <v>0</v>
      </c>
      <c r="T112" s="210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1" t="s">
        <v>124</v>
      </c>
      <c r="AT112" s="211" t="s">
        <v>119</v>
      </c>
      <c r="AU112" s="211" t="s">
        <v>84</v>
      </c>
      <c r="AY112" s="17" t="s">
        <v>116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17" t="s">
        <v>82</v>
      </c>
      <c r="BK112" s="212">
        <f>ROUND(I112*H112,2)</f>
        <v>0</v>
      </c>
      <c r="BL112" s="17" t="s">
        <v>124</v>
      </c>
      <c r="BM112" s="211" t="s">
        <v>169</v>
      </c>
    </row>
    <row r="113" spans="1:47" s="2" customFormat="1" ht="12">
      <c r="A113" s="38"/>
      <c r="B113" s="39"/>
      <c r="C113" s="40"/>
      <c r="D113" s="213" t="s">
        <v>126</v>
      </c>
      <c r="E113" s="40"/>
      <c r="F113" s="214" t="s">
        <v>170</v>
      </c>
      <c r="G113" s="40"/>
      <c r="H113" s="40"/>
      <c r="I113" s="215"/>
      <c r="J113" s="40"/>
      <c r="K113" s="40"/>
      <c r="L113" s="44"/>
      <c r="M113" s="216"/>
      <c r="N113" s="217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126</v>
      </c>
      <c r="AU113" s="17" t="s">
        <v>84</v>
      </c>
    </row>
    <row r="114" spans="1:65" s="2" customFormat="1" ht="24.15" customHeight="1">
      <c r="A114" s="38"/>
      <c r="B114" s="39"/>
      <c r="C114" s="200" t="s">
        <v>154</v>
      </c>
      <c r="D114" s="200" t="s">
        <v>119</v>
      </c>
      <c r="E114" s="201" t="s">
        <v>171</v>
      </c>
      <c r="F114" s="202" t="s">
        <v>172</v>
      </c>
      <c r="G114" s="203" t="s">
        <v>122</v>
      </c>
      <c r="H114" s="204">
        <v>6</v>
      </c>
      <c r="I114" s="205"/>
      <c r="J114" s="206">
        <f>ROUND(I114*H114,2)</f>
        <v>0</v>
      </c>
      <c r="K114" s="202" t="s">
        <v>123</v>
      </c>
      <c r="L114" s="44"/>
      <c r="M114" s="207" t="s">
        <v>21</v>
      </c>
      <c r="N114" s="208" t="s">
        <v>45</v>
      </c>
      <c r="O114" s="84"/>
      <c r="P114" s="209">
        <f>O114*H114</f>
        <v>0</v>
      </c>
      <c r="Q114" s="209">
        <v>0.00013</v>
      </c>
      <c r="R114" s="209">
        <f>Q114*H114</f>
        <v>0.0007799999999999999</v>
      </c>
      <c r="S114" s="209">
        <v>0</v>
      </c>
      <c r="T114" s="210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1" t="s">
        <v>124</v>
      </c>
      <c r="AT114" s="211" t="s">
        <v>119</v>
      </c>
      <c r="AU114" s="211" t="s">
        <v>84</v>
      </c>
      <c r="AY114" s="17" t="s">
        <v>116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17" t="s">
        <v>82</v>
      </c>
      <c r="BK114" s="212">
        <f>ROUND(I114*H114,2)</f>
        <v>0</v>
      </c>
      <c r="BL114" s="17" t="s">
        <v>124</v>
      </c>
      <c r="BM114" s="211" t="s">
        <v>173</v>
      </c>
    </row>
    <row r="115" spans="1:47" s="2" customFormat="1" ht="12">
      <c r="A115" s="38"/>
      <c r="B115" s="39"/>
      <c r="C115" s="40"/>
      <c r="D115" s="213" t="s">
        <v>126</v>
      </c>
      <c r="E115" s="40"/>
      <c r="F115" s="214" t="s">
        <v>174</v>
      </c>
      <c r="G115" s="40"/>
      <c r="H115" s="40"/>
      <c r="I115" s="215"/>
      <c r="J115" s="40"/>
      <c r="K115" s="40"/>
      <c r="L115" s="44"/>
      <c r="M115" s="216"/>
      <c r="N115" s="217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126</v>
      </c>
      <c r="AU115" s="17" t="s">
        <v>84</v>
      </c>
    </row>
    <row r="116" spans="1:51" s="13" customFormat="1" ht="12">
      <c r="A116" s="13"/>
      <c r="B116" s="218"/>
      <c r="C116" s="219"/>
      <c r="D116" s="220" t="s">
        <v>133</v>
      </c>
      <c r="E116" s="221" t="s">
        <v>21</v>
      </c>
      <c r="F116" s="222" t="s">
        <v>175</v>
      </c>
      <c r="G116" s="219"/>
      <c r="H116" s="223">
        <v>6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9" t="s">
        <v>133</v>
      </c>
      <c r="AU116" s="229" t="s">
        <v>84</v>
      </c>
      <c r="AV116" s="13" t="s">
        <v>84</v>
      </c>
      <c r="AW116" s="13" t="s">
        <v>36</v>
      </c>
      <c r="AX116" s="13" t="s">
        <v>82</v>
      </c>
      <c r="AY116" s="229" t="s">
        <v>116</v>
      </c>
    </row>
    <row r="117" spans="1:65" s="2" customFormat="1" ht="24.15" customHeight="1">
      <c r="A117" s="38"/>
      <c r="B117" s="39"/>
      <c r="C117" s="200" t="s">
        <v>176</v>
      </c>
      <c r="D117" s="200" t="s">
        <v>119</v>
      </c>
      <c r="E117" s="201" t="s">
        <v>177</v>
      </c>
      <c r="F117" s="202" t="s">
        <v>178</v>
      </c>
      <c r="G117" s="203" t="s">
        <v>122</v>
      </c>
      <c r="H117" s="204">
        <v>12</v>
      </c>
      <c r="I117" s="205"/>
      <c r="J117" s="206">
        <f>ROUND(I117*H117,2)</f>
        <v>0</v>
      </c>
      <c r="K117" s="202" t="s">
        <v>123</v>
      </c>
      <c r="L117" s="44"/>
      <c r="M117" s="207" t="s">
        <v>21</v>
      </c>
      <c r="N117" s="208" t="s">
        <v>45</v>
      </c>
      <c r="O117" s="84"/>
      <c r="P117" s="209">
        <f>O117*H117</f>
        <v>0</v>
      </c>
      <c r="Q117" s="209">
        <v>0.00021</v>
      </c>
      <c r="R117" s="209">
        <f>Q117*H117</f>
        <v>0.00252</v>
      </c>
      <c r="S117" s="209">
        <v>0</v>
      </c>
      <c r="T117" s="210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1" t="s">
        <v>124</v>
      </c>
      <c r="AT117" s="211" t="s">
        <v>119</v>
      </c>
      <c r="AU117" s="211" t="s">
        <v>84</v>
      </c>
      <c r="AY117" s="17" t="s">
        <v>116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17" t="s">
        <v>82</v>
      </c>
      <c r="BK117" s="212">
        <f>ROUND(I117*H117,2)</f>
        <v>0</v>
      </c>
      <c r="BL117" s="17" t="s">
        <v>124</v>
      </c>
      <c r="BM117" s="211" t="s">
        <v>179</v>
      </c>
    </row>
    <row r="118" spans="1:47" s="2" customFormat="1" ht="12">
      <c r="A118" s="38"/>
      <c r="B118" s="39"/>
      <c r="C118" s="40"/>
      <c r="D118" s="213" t="s">
        <v>126</v>
      </c>
      <c r="E118" s="40"/>
      <c r="F118" s="214" t="s">
        <v>180</v>
      </c>
      <c r="G118" s="40"/>
      <c r="H118" s="40"/>
      <c r="I118" s="215"/>
      <c r="J118" s="40"/>
      <c r="K118" s="40"/>
      <c r="L118" s="44"/>
      <c r="M118" s="216"/>
      <c r="N118" s="217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126</v>
      </c>
      <c r="AU118" s="17" t="s">
        <v>84</v>
      </c>
    </row>
    <row r="119" spans="1:51" s="13" customFormat="1" ht="12">
      <c r="A119" s="13"/>
      <c r="B119" s="218"/>
      <c r="C119" s="219"/>
      <c r="D119" s="220" t="s">
        <v>133</v>
      </c>
      <c r="E119" s="221" t="s">
        <v>21</v>
      </c>
      <c r="F119" s="222" t="s">
        <v>181</v>
      </c>
      <c r="G119" s="219"/>
      <c r="H119" s="223">
        <v>12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9" t="s">
        <v>133</v>
      </c>
      <c r="AU119" s="229" t="s">
        <v>84</v>
      </c>
      <c r="AV119" s="13" t="s">
        <v>84</v>
      </c>
      <c r="AW119" s="13" t="s">
        <v>36</v>
      </c>
      <c r="AX119" s="13" t="s">
        <v>82</v>
      </c>
      <c r="AY119" s="229" t="s">
        <v>116</v>
      </c>
    </row>
    <row r="120" spans="1:65" s="2" customFormat="1" ht="24.15" customHeight="1">
      <c r="A120" s="38"/>
      <c r="B120" s="39"/>
      <c r="C120" s="200" t="s">
        <v>182</v>
      </c>
      <c r="D120" s="200" t="s">
        <v>119</v>
      </c>
      <c r="E120" s="201" t="s">
        <v>183</v>
      </c>
      <c r="F120" s="202" t="s">
        <v>184</v>
      </c>
      <c r="G120" s="203" t="s">
        <v>122</v>
      </c>
      <c r="H120" s="204">
        <v>30.069</v>
      </c>
      <c r="I120" s="205"/>
      <c r="J120" s="206">
        <f>ROUND(I120*H120,2)</f>
        <v>0</v>
      </c>
      <c r="K120" s="202" t="s">
        <v>123</v>
      </c>
      <c r="L120" s="44"/>
      <c r="M120" s="207" t="s">
        <v>21</v>
      </c>
      <c r="N120" s="208" t="s">
        <v>45</v>
      </c>
      <c r="O120" s="84"/>
      <c r="P120" s="209">
        <f>O120*H120</f>
        <v>0</v>
      </c>
      <c r="Q120" s="209">
        <v>0</v>
      </c>
      <c r="R120" s="209">
        <f>Q120*H120</f>
        <v>0</v>
      </c>
      <c r="S120" s="209">
        <v>0.015</v>
      </c>
      <c r="T120" s="210">
        <f>S120*H120</f>
        <v>0.45103499999999996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1" t="s">
        <v>124</v>
      </c>
      <c r="AT120" s="211" t="s">
        <v>119</v>
      </c>
      <c r="AU120" s="211" t="s">
        <v>84</v>
      </c>
      <c r="AY120" s="17" t="s">
        <v>116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17" t="s">
        <v>82</v>
      </c>
      <c r="BK120" s="212">
        <f>ROUND(I120*H120,2)</f>
        <v>0</v>
      </c>
      <c r="BL120" s="17" t="s">
        <v>124</v>
      </c>
      <c r="BM120" s="211" t="s">
        <v>185</v>
      </c>
    </row>
    <row r="121" spans="1:47" s="2" customFormat="1" ht="12">
      <c r="A121" s="38"/>
      <c r="B121" s="39"/>
      <c r="C121" s="40"/>
      <c r="D121" s="213" t="s">
        <v>126</v>
      </c>
      <c r="E121" s="40"/>
      <c r="F121" s="214" t="s">
        <v>186</v>
      </c>
      <c r="G121" s="40"/>
      <c r="H121" s="40"/>
      <c r="I121" s="215"/>
      <c r="J121" s="40"/>
      <c r="K121" s="40"/>
      <c r="L121" s="44"/>
      <c r="M121" s="216"/>
      <c r="N121" s="217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126</v>
      </c>
      <c r="AU121" s="17" t="s">
        <v>84</v>
      </c>
    </row>
    <row r="122" spans="1:51" s="13" customFormat="1" ht="12">
      <c r="A122" s="13"/>
      <c r="B122" s="218"/>
      <c r="C122" s="219"/>
      <c r="D122" s="220" t="s">
        <v>133</v>
      </c>
      <c r="E122" s="221" t="s">
        <v>21</v>
      </c>
      <c r="F122" s="222" t="s">
        <v>187</v>
      </c>
      <c r="G122" s="219"/>
      <c r="H122" s="223">
        <v>8.051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9" t="s">
        <v>133</v>
      </c>
      <c r="AU122" s="229" t="s">
        <v>84</v>
      </c>
      <c r="AV122" s="13" t="s">
        <v>84</v>
      </c>
      <c r="AW122" s="13" t="s">
        <v>36</v>
      </c>
      <c r="AX122" s="13" t="s">
        <v>74</v>
      </c>
      <c r="AY122" s="229" t="s">
        <v>116</v>
      </c>
    </row>
    <row r="123" spans="1:51" s="13" customFormat="1" ht="12">
      <c r="A123" s="13"/>
      <c r="B123" s="218"/>
      <c r="C123" s="219"/>
      <c r="D123" s="220" t="s">
        <v>133</v>
      </c>
      <c r="E123" s="221" t="s">
        <v>21</v>
      </c>
      <c r="F123" s="222" t="s">
        <v>188</v>
      </c>
      <c r="G123" s="219"/>
      <c r="H123" s="223">
        <v>22.018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9" t="s">
        <v>133</v>
      </c>
      <c r="AU123" s="229" t="s">
        <v>84</v>
      </c>
      <c r="AV123" s="13" t="s">
        <v>84</v>
      </c>
      <c r="AW123" s="13" t="s">
        <v>36</v>
      </c>
      <c r="AX123" s="13" t="s">
        <v>74</v>
      </c>
      <c r="AY123" s="229" t="s">
        <v>116</v>
      </c>
    </row>
    <row r="124" spans="1:51" s="14" customFormat="1" ht="12">
      <c r="A124" s="14"/>
      <c r="B124" s="230"/>
      <c r="C124" s="231"/>
      <c r="D124" s="220" t="s">
        <v>133</v>
      </c>
      <c r="E124" s="232" t="s">
        <v>21</v>
      </c>
      <c r="F124" s="233" t="s">
        <v>136</v>
      </c>
      <c r="G124" s="231"/>
      <c r="H124" s="234">
        <v>30.069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0" t="s">
        <v>133</v>
      </c>
      <c r="AU124" s="240" t="s">
        <v>84</v>
      </c>
      <c r="AV124" s="14" t="s">
        <v>124</v>
      </c>
      <c r="AW124" s="14" t="s">
        <v>36</v>
      </c>
      <c r="AX124" s="14" t="s">
        <v>82</v>
      </c>
      <c r="AY124" s="240" t="s">
        <v>116</v>
      </c>
    </row>
    <row r="125" spans="1:65" s="2" customFormat="1" ht="21.75" customHeight="1">
      <c r="A125" s="38"/>
      <c r="B125" s="39"/>
      <c r="C125" s="200" t="s">
        <v>189</v>
      </c>
      <c r="D125" s="200" t="s">
        <v>119</v>
      </c>
      <c r="E125" s="201" t="s">
        <v>190</v>
      </c>
      <c r="F125" s="202" t="s">
        <v>191</v>
      </c>
      <c r="G125" s="203" t="s">
        <v>122</v>
      </c>
      <c r="H125" s="204">
        <v>16.356</v>
      </c>
      <c r="I125" s="205"/>
      <c r="J125" s="206">
        <f>ROUND(I125*H125,2)</f>
        <v>0</v>
      </c>
      <c r="K125" s="202" t="s">
        <v>123</v>
      </c>
      <c r="L125" s="44"/>
      <c r="M125" s="207" t="s">
        <v>21</v>
      </c>
      <c r="N125" s="208" t="s">
        <v>45</v>
      </c>
      <c r="O125" s="84"/>
      <c r="P125" s="209">
        <f>O125*H125</f>
        <v>0</v>
      </c>
      <c r="Q125" s="209">
        <v>0</v>
      </c>
      <c r="R125" s="209">
        <f>Q125*H125</f>
        <v>0</v>
      </c>
      <c r="S125" s="209">
        <v>0.02</v>
      </c>
      <c r="T125" s="210">
        <f>S125*H125</f>
        <v>0.32712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1" t="s">
        <v>124</v>
      </c>
      <c r="AT125" s="211" t="s">
        <v>119</v>
      </c>
      <c r="AU125" s="211" t="s">
        <v>84</v>
      </c>
      <c r="AY125" s="17" t="s">
        <v>116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17" t="s">
        <v>82</v>
      </c>
      <c r="BK125" s="212">
        <f>ROUND(I125*H125,2)</f>
        <v>0</v>
      </c>
      <c r="BL125" s="17" t="s">
        <v>124</v>
      </c>
      <c r="BM125" s="211" t="s">
        <v>192</v>
      </c>
    </row>
    <row r="126" spans="1:47" s="2" customFormat="1" ht="12">
      <c r="A126" s="38"/>
      <c r="B126" s="39"/>
      <c r="C126" s="40"/>
      <c r="D126" s="213" t="s">
        <v>126</v>
      </c>
      <c r="E126" s="40"/>
      <c r="F126" s="214" t="s">
        <v>193</v>
      </c>
      <c r="G126" s="40"/>
      <c r="H126" s="40"/>
      <c r="I126" s="215"/>
      <c r="J126" s="40"/>
      <c r="K126" s="40"/>
      <c r="L126" s="44"/>
      <c r="M126" s="216"/>
      <c r="N126" s="217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126</v>
      </c>
      <c r="AU126" s="17" t="s">
        <v>84</v>
      </c>
    </row>
    <row r="127" spans="1:51" s="13" customFormat="1" ht="12">
      <c r="A127" s="13"/>
      <c r="B127" s="218"/>
      <c r="C127" s="219"/>
      <c r="D127" s="220" t="s">
        <v>133</v>
      </c>
      <c r="E127" s="221" t="s">
        <v>21</v>
      </c>
      <c r="F127" s="222" t="s">
        <v>194</v>
      </c>
      <c r="G127" s="219"/>
      <c r="H127" s="223">
        <v>5.184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9" t="s">
        <v>133</v>
      </c>
      <c r="AU127" s="229" t="s">
        <v>84</v>
      </c>
      <c r="AV127" s="13" t="s">
        <v>84</v>
      </c>
      <c r="AW127" s="13" t="s">
        <v>36</v>
      </c>
      <c r="AX127" s="13" t="s">
        <v>74</v>
      </c>
      <c r="AY127" s="229" t="s">
        <v>116</v>
      </c>
    </row>
    <row r="128" spans="1:51" s="13" customFormat="1" ht="12">
      <c r="A128" s="13"/>
      <c r="B128" s="218"/>
      <c r="C128" s="219"/>
      <c r="D128" s="220" t="s">
        <v>133</v>
      </c>
      <c r="E128" s="221" t="s">
        <v>21</v>
      </c>
      <c r="F128" s="222" t="s">
        <v>195</v>
      </c>
      <c r="G128" s="219"/>
      <c r="H128" s="223">
        <v>11.172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9" t="s">
        <v>133</v>
      </c>
      <c r="AU128" s="229" t="s">
        <v>84</v>
      </c>
      <c r="AV128" s="13" t="s">
        <v>84</v>
      </c>
      <c r="AW128" s="13" t="s">
        <v>36</v>
      </c>
      <c r="AX128" s="13" t="s">
        <v>74</v>
      </c>
      <c r="AY128" s="229" t="s">
        <v>116</v>
      </c>
    </row>
    <row r="129" spans="1:51" s="14" customFormat="1" ht="12">
      <c r="A129" s="14"/>
      <c r="B129" s="230"/>
      <c r="C129" s="231"/>
      <c r="D129" s="220" t="s">
        <v>133</v>
      </c>
      <c r="E129" s="232" t="s">
        <v>21</v>
      </c>
      <c r="F129" s="233" t="s">
        <v>136</v>
      </c>
      <c r="G129" s="231"/>
      <c r="H129" s="234">
        <v>16.356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0" t="s">
        <v>133</v>
      </c>
      <c r="AU129" s="240" t="s">
        <v>84</v>
      </c>
      <c r="AV129" s="14" t="s">
        <v>124</v>
      </c>
      <c r="AW129" s="14" t="s">
        <v>36</v>
      </c>
      <c r="AX129" s="14" t="s">
        <v>82</v>
      </c>
      <c r="AY129" s="240" t="s">
        <v>116</v>
      </c>
    </row>
    <row r="130" spans="1:63" s="12" customFormat="1" ht="22.8" customHeight="1">
      <c r="A130" s="12"/>
      <c r="B130" s="184"/>
      <c r="C130" s="185"/>
      <c r="D130" s="186" t="s">
        <v>73</v>
      </c>
      <c r="E130" s="198" t="s">
        <v>196</v>
      </c>
      <c r="F130" s="198" t="s">
        <v>197</v>
      </c>
      <c r="G130" s="185"/>
      <c r="H130" s="185"/>
      <c r="I130" s="188"/>
      <c r="J130" s="199">
        <f>BK130</f>
        <v>0</v>
      </c>
      <c r="K130" s="185"/>
      <c r="L130" s="190"/>
      <c r="M130" s="191"/>
      <c r="N130" s="192"/>
      <c r="O130" s="192"/>
      <c r="P130" s="193">
        <f>SUM(P131:P143)</f>
        <v>0</v>
      </c>
      <c r="Q130" s="192"/>
      <c r="R130" s="193">
        <f>SUM(R131:R143)</f>
        <v>0</v>
      </c>
      <c r="S130" s="192"/>
      <c r="T130" s="194">
        <f>SUM(T131:T143)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95" t="s">
        <v>82</v>
      </c>
      <c r="AT130" s="196" t="s">
        <v>73</v>
      </c>
      <c r="AU130" s="196" t="s">
        <v>82</v>
      </c>
      <c r="AY130" s="195" t="s">
        <v>116</v>
      </c>
      <c r="BK130" s="197">
        <f>SUM(BK131:BK143)</f>
        <v>0</v>
      </c>
    </row>
    <row r="131" spans="1:65" s="2" customFormat="1" ht="24.15" customHeight="1">
      <c r="A131" s="38"/>
      <c r="B131" s="39"/>
      <c r="C131" s="200" t="s">
        <v>198</v>
      </c>
      <c r="D131" s="200" t="s">
        <v>119</v>
      </c>
      <c r="E131" s="201" t="s">
        <v>199</v>
      </c>
      <c r="F131" s="202" t="s">
        <v>200</v>
      </c>
      <c r="G131" s="203" t="s">
        <v>201</v>
      </c>
      <c r="H131" s="204">
        <v>0.802</v>
      </c>
      <c r="I131" s="205"/>
      <c r="J131" s="206">
        <f>ROUND(I131*H131,2)</f>
        <v>0</v>
      </c>
      <c r="K131" s="202" t="s">
        <v>123</v>
      </c>
      <c r="L131" s="44"/>
      <c r="M131" s="207" t="s">
        <v>21</v>
      </c>
      <c r="N131" s="208" t="s">
        <v>45</v>
      </c>
      <c r="O131" s="84"/>
      <c r="P131" s="209">
        <f>O131*H131</f>
        <v>0</v>
      </c>
      <c r="Q131" s="209">
        <v>0</v>
      </c>
      <c r="R131" s="209">
        <f>Q131*H131</f>
        <v>0</v>
      </c>
      <c r="S131" s="209">
        <v>0</v>
      </c>
      <c r="T131" s="21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1" t="s">
        <v>124</v>
      </c>
      <c r="AT131" s="211" t="s">
        <v>119</v>
      </c>
      <c r="AU131" s="211" t="s">
        <v>84</v>
      </c>
      <c r="AY131" s="17" t="s">
        <v>116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17" t="s">
        <v>82</v>
      </c>
      <c r="BK131" s="212">
        <f>ROUND(I131*H131,2)</f>
        <v>0</v>
      </c>
      <c r="BL131" s="17" t="s">
        <v>124</v>
      </c>
      <c r="BM131" s="211" t="s">
        <v>202</v>
      </c>
    </row>
    <row r="132" spans="1:47" s="2" customFormat="1" ht="12">
      <c r="A132" s="38"/>
      <c r="B132" s="39"/>
      <c r="C132" s="40"/>
      <c r="D132" s="213" t="s">
        <v>126</v>
      </c>
      <c r="E132" s="40"/>
      <c r="F132" s="214" t="s">
        <v>203</v>
      </c>
      <c r="G132" s="40"/>
      <c r="H132" s="40"/>
      <c r="I132" s="215"/>
      <c r="J132" s="40"/>
      <c r="K132" s="40"/>
      <c r="L132" s="44"/>
      <c r="M132" s="216"/>
      <c r="N132" s="217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126</v>
      </c>
      <c r="AU132" s="17" t="s">
        <v>84</v>
      </c>
    </row>
    <row r="133" spans="1:65" s="2" customFormat="1" ht="21.75" customHeight="1">
      <c r="A133" s="38"/>
      <c r="B133" s="39"/>
      <c r="C133" s="200" t="s">
        <v>204</v>
      </c>
      <c r="D133" s="200" t="s">
        <v>119</v>
      </c>
      <c r="E133" s="201" t="s">
        <v>205</v>
      </c>
      <c r="F133" s="202" t="s">
        <v>206</v>
      </c>
      <c r="G133" s="203" t="s">
        <v>201</v>
      </c>
      <c r="H133" s="204">
        <v>0.802</v>
      </c>
      <c r="I133" s="205"/>
      <c r="J133" s="206">
        <f>ROUND(I133*H133,2)</f>
        <v>0</v>
      </c>
      <c r="K133" s="202" t="s">
        <v>123</v>
      </c>
      <c r="L133" s="44"/>
      <c r="M133" s="207" t="s">
        <v>21</v>
      </c>
      <c r="N133" s="208" t="s">
        <v>45</v>
      </c>
      <c r="O133" s="84"/>
      <c r="P133" s="209">
        <f>O133*H133</f>
        <v>0</v>
      </c>
      <c r="Q133" s="209">
        <v>0</v>
      </c>
      <c r="R133" s="209">
        <f>Q133*H133</f>
        <v>0</v>
      </c>
      <c r="S133" s="209">
        <v>0</v>
      </c>
      <c r="T133" s="21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1" t="s">
        <v>124</v>
      </c>
      <c r="AT133" s="211" t="s">
        <v>119</v>
      </c>
      <c r="AU133" s="211" t="s">
        <v>84</v>
      </c>
      <c r="AY133" s="17" t="s">
        <v>116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17" t="s">
        <v>82</v>
      </c>
      <c r="BK133" s="212">
        <f>ROUND(I133*H133,2)</f>
        <v>0</v>
      </c>
      <c r="BL133" s="17" t="s">
        <v>124</v>
      </c>
      <c r="BM133" s="211" t="s">
        <v>207</v>
      </c>
    </row>
    <row r="134" spans="1:47" s="2" customFormat="1" ht="12">
      <c r="A134" s="38"/>
      <c r="B134" s="39"/>
      <c r="C134" s="40"/>
      <c r="D134" s="213" t="s">
        <v>126</v>
      </c>
      <c r="E134" s="40"/>
      <c r="F134" s="214" t="s">
        <v>208</v>
      </c>
      <c r="G134" s="40"/>
      <c r="H134" s="40"/>
      <c r="I134" s="215"/>
      <c r="J134" s="40"/>
      <c r="K134" s="40"/>
      <c r="L134" s="44"/>
      <c r="M134" s="216"/>
      <c r="N134" s="217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126</v>
      </c>
      <c r="AU134" s="17" t="s">
        <v>84</v>
      </c>
    </row>
    <row r="135" spans="1:65" s="2" customFormat="1" ht="24.15" customHeight="1">
      <c r="A135" s="38"/>
      <c r="B135" s="39"/>
      <c r="C135" s="200" t="s">
        <v>8</v>
      </c>
      <c r="D135" s="200" t="s">
        <v>119</v>
      </c>
      <c r="E135" s="201" t="s">
        <v>209</v>
      </c>
      <c r="F135" s="202" t="s">
        <v>210</v>
      </c>
      <c r="G135" s="203" t="s">
        <v>201</v>
      </c>
      <c r="H135" s="204">
        <v>8.02</v>
      </c>
      <c r="I135" s="205"/>
      <c r="J135" s="206">
        <f>ROUND(I135*H135,2)</f>
        <v>0</v>
      </c>
      <c r="K135" s="202" t="s">
        <v>123</v>
      </c>
      <c r="L135" s="44"/>
      <c r="M135" s="207" t="s">
        <v>21</v>
      </c>
      <c r="N135" s="208" t="s">
        <v>45</v>
      </c>
      <c r="O135" s="84"/>
      <c r="P135" s="209">
        <f>O135*H135</f>
        <v>0</v>
      </c>
      <c r="Q135" s="209">
        <v>0</v>
      </c>
      <c r="R135" s="209">
        <f>Q135*H135</f>
        <v>0</v>
      </c>
      <c r="S135" s="209">
        <v>0</v>
      </c>
      <c r="T135" s="21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1" t="s">
        <v>124</v>
      </c>
      <c r="AT135" s="211" t="s">
        <v>119</v>
      </c>
      <c r="AU135" s="211" t="s">
        <v>84</v>
      </c>
      <c r="AY135" s="17" t="s">
        <v>116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17" t="s">
        <v>82</v>
      </c>
      <c r="BK135" s="212">
        <f>ROUND(I135*H135,2)</f>
        <v>0</v>
      </c>
      <c r="BL135" s="17" t="s">
        <v>124</v>
      </c>
      <c r="BM135" s="211" t="s">
        <v>211</v>
      </c>
    </row>
    <row r="136" spans="1:47" s="2" customFormat="1" ht="12">
      <c r="A136" s="38"/>
      <c r="B136" s="39"/>
      <c r="C136" s="40"/>
      <c r="D136" s="213" t="s">
        <v>126</v>
      </c>
      <c r="E136" s="40"/>
      <c r="F136" s="214" t="s">
        <v>212</v>
      </c>
      <c r="G136" s="40"/>
      <c r="H136" s="40"/>
      <c r="I136" s="215"/>
      <c r="J136" s="40"/>
      <c r="K136" s="40"/>
      <c r="L136" s="44"/>
      <c r="M136" s="216"/>
      <c r="N136" s="217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126</v>
      </c>
      <c r="AU136" s="17" t="s">
        <v>84</v>
      </c>
    </row>
    <row r="137" spans="1:51" s="13" customFormat="1" ht="12">
      <c r="A137" s="13"/>
      <c r="B137" s="218"/>
      <c r="C137" s="219"/>
      <c r="D137" s="220" t="s">
        <v>133</v>
      </c>
      <c r="E137" s="219"/>
      <c r="F137" s="222" t="s">
        <v>213</v>
      </c>
      <c r="G137" s="219"/>
      <c r="H137" s="223">
        <v>8.02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9" t="s">
        <v>133</v>
      </c>
      <c r="AU137" s="229" t="s">
        <v>84</v>
      </c>
      <c r="AV137" s="13" t="s">
        <v>84</v>
      </c>
      <c r="AW137" s="13" t="s">
        <v>4</v>
      </c>
      <c r="AX137" s="13" t="s">
        <v>82</v>
      </c>
      <c r="AY137" s="229" t="s">
        <v>116</v>
      </c>
    </row>
    <row r="138" spans="1:65" s="2" customFormat="1" ht="24.15" customHeight="1">
      <c r="A138" s="38"/>
      <c r="B138" s="39"/>
      <c r="C138" s="200" t="s">
        <v>214</v>
      </c>
      <c r="D138" s="200" t="s">
        <v>119</v>
      </c>
      <c r="E138" s="201" t="s">
        <v>215</v>
      </c>
      <c r="F138" s="202" t="s">
        <v>216</v>
      </c>
      <c r="G138" s="203" t="s">
        <v>201</v>
      </c>
      <c r="H138" s="204">
        <v>0.327</v>
      </c>
      <c r="I138" s="205"/>
      <c r="J138" s="206">
        <f>ROUND(I138*H138,2)</f>
        <v>0</v>
      </c>
      <c r="K138" s="202" t="s">
        <v>123</v>
      </c>
      <c r="L138" s="44"/>
      <c r="M138" s="207" t="s">
        <v>21</v>
      </c>
      <c r="N138" s="208" t="s">
        <v>45</v>
      </c>
      <c r="O138" s="84"/>
      <c r="P138" s="209">
        <f>O138*H138</f>
        <v>0</v>
      </c>
      <c r="Q138" s="209">
        <v>0</v>
      </c>
      <c r="R138" s="209">
        <f>Q138*H138</f>
        <v>0</v>
      </c>
      <c r="S138" s="209">
        <v>0</v>
      </c>
      <c r="T138" s="21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1" t="s">
        <v>124</v>
      </c>
      <c r="AT138" s="211" t="s">
        <v>119</v>
      </c>
      <c r="AU138" s="211" t="s">
        <v>84</v>
      </c>
      <c r="AY138" s="17" t="s">
        <v>116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17" t="s">
        <v>82</v>
      </c>
      <c r="BK138" s="212">
        <f>ROUND(I138*H138,2)</f>
        <v>0</v>
      </c>
      <c r="BL138" s="17" t="s">
        <v>124</v>
      </c>
      <c r="BM138" s="211" t="s">
        <v>217</v>
      </c>
    </row>
    <row r="139" spans="1:47" s="2" customFormat="1" ht="12">
      <c r="A139" s="38"/>
      <c r="B139" s="39"/>
      <c r="C139" s="40"/>
      <c r="D139" s="213" t="s">
        <v>126</v>
      </c>
      <c r="E139" s="40"/>
      <c r="F139" s="214" t="s">
        <v>218</v>
      </c>
      <c r="G139" s="40"/>
      <c r="H139" s="40"/>
      <c r="I139" s="215"/>
      <c r="J139" s="40"/>
      <c r="K139" s="40"/>
      <c r="L139" s="44"/>
      <c r="M139" s="216"/>
      <c r="N139" s="217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126</v>
      </c>
      <c r="AU139" s="17" t="s">
        <v>84</v>
      </c>
    </row>
    <row r="140" spans="1:65" s="2" customFormat="1" ht="24.15" customHeight="1">
      <c r="A140" s="38"/>
      <c r="B140" s="39"/>
      <c r="C140" s="200" t="s">
        <v>219</v>
      </c>
      <c r="D140" s="200" t="s">
        <v>119</v>
      </c>
      <c r="E140" s="201" t="s">
        <v>220</v>
      </c>
      <c r="F140" s="202" t="s">
        <v>221</v>
      </c>
      <c r="G140" s="203" t="s">
        <v>201</v>
      </c>
      <c r="H140" s="204">
        <v>0.27</v>
      </c>
      <c r="I140" s="205"/>
      <c r="J140" s="206">
        <f>ROUND(I140*H140,2)</f>
        <v>0</v>
      </c>
      <c r="K140" s="202" t="s">
        <v>123</v>
      </c>
      <c r="L140" s="44"/>
      <c r="M140" s="207" t="s">
        <v>21</v>
      </c>
      <c r="N140" s="208" t="s">
        <v>45</v>
      </c>
      <c r="O140" s="84"/>
      <c r="P140" s="209">
        <f>O140*H140</f>
        <v>0</v>
      </c>
      <c r="Q140" s="209">
        <v>0</v>
      </c>
      <c r="R140" s="209">
        <f>Q140*H140</f>
        <v>0</v>
      </c>
      <c r="S140" s="209">
        <v>0</v>
      </c>
      <c r="T140" s="21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1" t="s">
        <v>124</v>
      </c>
      <c r="AT140" s="211" t="s">
        <v>119</v>
      </c>
      <c r="AU140" s="211" t="s">
        <v>84</v>
      </c>
      <c r="AY140" s="17" t="s">
        <v>116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7" t="s">
        <v>82</v>
      </c>
      <c r="BK140" s="212">
        <f>ROUND(I140*H140,2)</f>
        <v>0</v>
      </c>
      <c r="BL140" s="17" t="s">
        <v>124</v>
      </c>
      <c r="BM140" s="211" t="s">
        <v>222</v>
      </c>
    </row>
    <row r="141" spans="1:47" s="2" customFormat="1" ht="12">
      <c r="A141" s="38"/>
      <c r="B141" s="39"/>
      <c r="C141" s="40"/>
      <c r="D141" s="213" t="s">
        <v>126</v>
      </c>
      <c r="E141" s="40"/>
      <c r="F141" s="214" t="s">
        <v>223</v>
      </c>
      <c r="G141" s="40"/>
      <c r="H141" s="40"/>
      <c r="I141" s="215"/>
      <c r="J141" s="40"/>
      <c r="K141" s="40"/>
      <c r="L141" s="44"/>
      <c r="M141" s="216"/>
      <c r="N141" s="217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126</v>
      </c>
      <c r="AU141" s="17" t="s">
        <v>84</v>
      </c>
    </row>
    <row r="142" spans="1:65" s="2" customFormat="1" ht="24.15" customHeight="1">
      <c r="A142" s="38"/>
      <c r="B142" s="39"/>
      <c r="C142" s="200" t="s">
        <v>224</v>
      </c>
      <c r="D142" s="200" t="s">
        <v>119</v>
      </c>
      <c r="E142" s="201" t="s">
        <v>225</v>
      </c>
      <c r="F142" s="202" t="s">
        <v>226</v>
      </c>
      <c r="G142" s="203" t="s">
        <v>201</v>
      </c>
      <c r="H142" s="204">
        <v>0.181</v>
      </c>
      <c r="I142" s="205"/>
      <c r="J142" s="206">
        <f>ROUND(I142*H142,2)</f>
        <v>0</v>
      </c>
      <c r="K142" s="202" t="s">
        <v>123</v>
      </c>
      <c r="L142" s="44"/>
      <c r="M142" s="207" t="s">
        <v>21</v>
      </c>
      <c r="N142" s="208" t="s">
        <v>45</v>
      </c>
      <c r="O142" s="84"/>
      <c r="P142" s="209">
        <f>O142*H142</f>
        <v>0</v>
      </c>
      <c r="Q142" s="209">
        <v>0</v>
      </c>
      <c r="R142" s="209">
        <f>Q142*H142</f>
        <v>0</v>
      </c>
      <c r="S142" s="209">
        <v>0</v>
      </c>
      <c r="T142" s="21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1" t="s">
        <v>124</v>
      </c>
      <c r="AT142" s="211" t="s">
        <v>119</v>
      </c>
      <c r="AU142" s="211" t="s">
        <v>84</v>
      </c>
      <c r="AY142" s="17" t="s">
        <v>116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17" t="s">
        <v>82</v>
      </c>
      <c r="BK142" s="212">
        <f>ROUND(I142*H142,2)</f>
        <v>0</v>
      </c>
      <c r="BL142" s="17" t="s">
        <v>124</v>
      </c>
      <c r="BM142" s="211" t="s">
        <v>227</v>
      </c>
    </row>
    <row r="143" spans="1:47" s="2" customFormat="1" ht="12">
      <c r="A143" s="38"/>
      <c r="B143" s="39"/>
      <c r="C143" s="40"/>
      <c r="D143" s="213" t="s">
        <v>126</v>
      </c>
      <c r="E143" s="40"/>
      <c r="F143" s="214" t="s">
        <v>228</v>
      </c>
      <c r="G143" s="40"/>
      <c r="H143" s="40"/>
      <c r="I143" s="215"/>
      <c r="J143" s="40"/>
      <c r="K143" s="40"/>
      <c r="L143" s="44"/>
      <c r="M143" s="216"/>
      <c r="N143" s="217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126</v>
      </c>
      <c r="AU143" s="17" t="s">
        <v>84</v>
      </c>
    </row>
    <row r="144" spans="1:63" s="12" customFormat="1" ht="22.8" customHeight="1">
      <c r="A144" s="12"/>
      <c r="B144" s="184"/>
      <c r="C144" s="185"/>
      <c r="D144" s="186" t="s">
        <v>73</v>
      </c>
      <c r="E144" s="198" t="s">
        <v>229</v>
      </c>
      <c r="F144" s="198" t="s">
        <v>230</v>
      </c>
      <c r="G144" s="185"/>
      <c r="H144" s="185"/>
      <c r="I144" s="188"/>
      <c r="J144" s="199">
        <f>BK144</f>
        <v>0</v>
      </c>
      <c r="K144" s="185"/>
      <c r="L144" s="190"/>
      <c r="M144" s="191"/>
      <c r="N144" s="192"/>
      <c r="O144" s="192"/>
      <c r="P144" s="193">
        <f>SUM(P145:P146)</f>
        <v>0</v>
      </c>
      <c r="Q144" s="192"/>
      <c r="R144" s="193">
        <f>SUM(R145:R146)</f>
        <v>0</v>
      </c>
      <c r="S144" s="192"/>
      <c r="T144" s="194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95" t="s">
        <v>82</v>
      </c>
      <c r="AT144" s="196" t="s">
        <v>73</v>
      </c>
      <c r="AU144" s="196" t="s">
        <v>82</v>
      </c>
      <c r="AY144" s="195" t="s">
        <v>116</v>
      </c>
      <c r="BK144" s="197">
        <f>SUM(BK145:BK146)</f>
        <v>0</v>
      </c>
    </row>
    <row r="145" spans="1:65" s="2" customFormat="1" ht="33" customHeight="1">
      <c r="A145" s="38"/>
      <c r="B145" s="39"/>
      <c r="C145" s="200" t="s">
        <v>231</v>
      </c>
      <c r="D145" s="200" t="s">
        <v>119</v>
      </c>
      <c r="E145" s="201" t="s">
        <v>232</v>
      </c>
      <c r="F145" s="202" t="s">
        <v>233</v>
      </c>
      <c r="G145" s="203" t="s">
        <v>201</v>
      </c>
      <c r="H145" s="204">
        <v>0.597</v>
      </c>
      <c r="I145" s="205"/>
      <c r="J145" s="206">
        <f>ROUND(I145*H145,2)</f>
        <v>0</v>
      </c>
      <c r="K145" s="202" t="s">
        <v>123</v>
      </c>
      <c r="L145" s="44"/>
      <c r="M145" s="207" t="s">
        <v>21</v>
      </c>
      <c r="N145" s="208" t="s">
        <v>45</v>
      </c>
      <c r="O145" s="84"/>
      <c r="P145" s="209">
        <f>O145*H145</f>
        <v>0</v>
      </c>
      <c r="Q145" s="209">
        <v>0</v>
      </c>
      <c r="R145" s="209">
        <f>Q145*H145</f>
        <v>0</v>
      </c>
      <c r="S145" s="209">
        <v>0</v>
      </c>
      <c r="T145" s="21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1" t="s">
        <v>124</v>
      </c>
      <c r="AT145" s="211" t="s">
        <v>119</v>
      </c>
      <c r="AU145" s="211" t="s">
        <v>84</v>
      </c>
      <c r="AY145" s="17" t="s">
        <v>116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17" t="s">
        <v>82</v>
      </c>
      <c r="BK145" s="212">
        <f>ROUND(I145*H145,2)</f>
        <v>0</v>
      </c>
      <c r="BL145" s="17" t="s">
        <v>124</v>
      </c>
      <c r="BM145" s="211" t="s">
        <v>234</v>
      </c>
    </row>
    <row r="146" spans="1:47" s="2" customFormat="1" ht="12">
      <c r="A146" s="38"/>
      <c r="B146" s="39"/>
      <c r="C146" s="40"/>
      <c r="D146" s="213" t="s">
        <v>126</v>
      </c>
      <c r="E146" s="40"/>
      <c r="F146" s="214" t="s">
        <v>235</v>
      </c>
      <c r="G146" s="40"/>
      <c r="H146" s="40"/>
      <c r="I146" s="215"/>
      <c r="J146" s="40"/>
      <c r="K146" s="40"/>
      <c r="L146" s="44"/>
      <c r="M146" s="216"/>
      <c r="N146" s="217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126</v>
      </c>
      <c r="AU146" s="17" t="s">
        <v>84</v>
      </c>
    </row>
    <row r="147" spans="1:63" s="12" customFormat="1" ht="25.9" customHeight="1">
      <c r="A147" s="12"/>
      <c r="B147" s="184"/>
      <c r="C147" s="185"/>
      <c r="D147" s="186" t="s">
        <v>73</v>
      </c>
      <c r="E147" s="187" t="s">
        <v>236</v>
      </c>
      <c r="F147" s="187" t="s">
        <v>237</v>
      </c>
      <c r="G147" s="185"/>
      <c r="H147" s="185"/>
      <c r="I147" s="188"/>
      <c r="J147" s="189">
        <f>BK147</f>
        <v>0</v>
      </c>
      <c r="K147" s="185"/>
      <c r="L147" s="190"/>
      <c r="M147" s="191"/>
      <c r="N147" s="192"/>
      <c r="O147" s="192"/>
      <c r="P147" s="193">
        <f>P148+P161</f>
        <v>0</v>
      </c>
      <c r="Q147" s="192"/>
      <c r="R147" s="193">
        <f>R148+R161</f>
        <v>0.8345720299999999</v>
      </c>
      <c r="S147" s="192"/>
      <c r="T147" s="194">
        <f>T148+T161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95" t="s">
        <v>84</v>
      </c>
      <c r="AT147" s="196" t="s">
        <v>73</v>
      </c>
      <c r="AU147" s="196" t="s">
        <v>74</v>
      </c>
      <c r="AY147" s="195" t="s">
        <v>116</v>
      </c>
      <c r="BK147" s="197">
        <f>BK148+BK161</f>
        <v>0</v>
      </c>
    </row>
    <row r="148" spans="1:63" s="12" customFormat="1" ht="22.8" customHeight="1">
      <c r="A148" s="12"/>
      <c r="B148" s="184"/>
      <c r="C148" s="185"/>
      <c r="D148" s="186" t="s">
        <v>73</v>
      </c>
      <c r="E148" s="198" t="s">
        <v>238</v>
      </c>
      <c r="F148" s="198" t="s">
        <v>239</v>
      </c>
      <c r="G148" s="185"/>
      <c r="H148" s="185"/>
      <c r="I148" s="188"/>
      <c r="J148" s="199">
        <f>BK148</f>
        <v>0</v>
      </c>
      <c r="K148" s="185"/>
      <c r="L148" s="190"/>
      <c r="M148" s="191"/>
      <c r="N148" s="192"/>
      <c r="O148" s="192"/>
      <c r="P148" s="193">
        <f>SUM(P149:P160)</f>
        <v>0</v>
      </c>
      <c r="Q148" s="192"/>
      <c r="R148" s="193">
        <f>SUM(R149:R160)</f>
        <v>0.8337542299999999</v>
      </c>
      <c r="S148" s="192"/>
      <c r="T148" s="194">
        <f>SUM(T149:T160)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95" t="s">
        <v>84</v>
      </c>
      <c r="AT148" s="196" t="s">
        <v>73</v>
      </c>
      <c r="AU148" s="196" t="s">
        <v>82</v>
      </c>
      <c r="AY148" s="195" t="s">
        <v>116</v>
      </c>
      <c r="BK148" s="197">
        <f>SUM(BK149:BK160)</f>
        <v>0</v>
      </c>
    </row>
    <row r="149" spans="1:65" s="2" customFormat="1" ht="24.15" customHeight="1">
      <c r="A149" s="38"/>
      <c r="B149" s="39"/>
      <c r="C149" s="200" t="s">
        <v>240</v>
      </c>
      <c r="D149" s="200" t="s">
        <v>119</v>
      </c>
      <c r="E149" s="201" t="s">
        <v>241</v>
      </c>
      <c r="F149" s="202" t="s">
        <v>242</v>
      </c>
      <c r="G149" s="203" t="s">
        <v>122</v>
      </c>
      <c r="H149" s="204">
        <v>30.069</v>
      </c>
      <c r="I149" s="205"/>
      <c r="J149" s="206">
        <f>ROUND(I149*H149,2)</f>
        <v>0</v>
      </c>
      <c r="K149" s="202" t="s">
        <v>123</v>
      </c>
      <c r="L149" s="44"/>
      <c r="M149" s="207" t="s">
        <v>21</v>
      </c>
      <c r="N149" s="208" t="s">
        <v>45</v>
      </c>
      <c r="O149" s="84"/>
      <c r="P149" s="209">
        <f>O149*H149</f>
        <v>0</v>
      </c>
      <c r="Q149" s="209">
        <v>0.00027</v>
      </c>
      <c r="R149" s="209">
        <f>Q149*H149</f>
        <v>0.00811863</v>
      </c>
      <c r="S149" s="209">
        <v>0</v>
      </c>
      <c r="T149" s="21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1" t="s">
        <v>214</v>
      </c>
      <c r="AT149" s="211" t="s">
        <v>119</v>
      </c>
      <c r="AU149" s="211" t="s">
        <v>84</v>
      </c>
      <c r="AY149" s="17" t="s">
        <v>116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17" t="s">
        <v>82</v>
      </c>
      <c r="BK149" s="212">
        <f>ROUND(I149*H149,2)</f>
        <v>0</v>
      </c>
      <c r="BL149" s="17" t="s">
        <v>214</v>
      </c>
      <c r="BM149" s="211" t="s">
        <v>243</v>
      </c>
    </row>
    <row r="150" spans="1:47" s="2" customFormat="1" ht="12">
      <c r="A150" s="38"/>
      <c r="B150" s="39"/>
      <c r="C150" s="40"/>
      <c r="D150" s="213" t="s">
        <v>126</v>
      </c>
      <c r="E150" s="40"/>
      <c r="F150" s="214" t="s">
        <v>244</v>
      </c>
      <c r="G150" s="40"/>
      <c r="H150" s="40"/>
      <c r="I150" s="215"/>
      <c r="J150" s="40"/>
      <c r="K150" s="40"/>
      <c r="L150" s="44"/>
      <c r="M150" s="216"/>
      <c r="N150" s="217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126</v>
      </c>
      <c r="AU150" s="17" t="s">
        <v>84</v>
      </c>
    </row>
    <row r="151" spans="1:51" s="13" customFormat="1" ht="12">
      <c r="A151" s="13"/>
      <c r="B151" s="218"/>
      <c r="C151" s="219"/>
      <c r="D151" s="220" t="s">
        <v>133</v>
      </c>
      <c r="E151" s="221" t="s">
        <v>21</v>
      </c>
      <c r="F151" s="222" t="s">
        <v>187</v>
      </c>
      <c r="G151" s="219"/>
      <c r="H151" s="223">
        <v>8.051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29" t="s">
        <v>133</v>
      </c>
      <c r="AU151" s="229" t="s">
        <v>84</v>
      </c>
      <c r="AV151" s="13" t="s">
        <v>84</v>
      </c>
      <c r="AW151" s="13" t="s">
        <v>36</v>
      </c>
      <c r="AX151" s="13" t="s">
        <v>74</v>
      </c>
      <c r="AY151" s="229" t="s">
        <v>116</v>
      </c>
    </row>
    <row r="152" spans="1:51" s="13" customFormat="1" ht="12">
      <c r="A152" s="13"/>
      <c r="B152" s="218"/>
      <c r="C152" s="219"/>
      <c r="D152" s="220" t="s">
        <v>133</v>
      </c>
      <c r="E152" s="221" t="s">
        <v>21</v>
      </c>
      <c r="F152" s="222" t="s">
        <v>188</v>
      </c>
      <c r="G152" s="219"/>
      <c r="H152" s="223">
        <v>22.018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9" t="s">
        <v>133</v>
      </c>
      <c r="AU152" s="229" t="s">
        <v>84</v>
      </c>
      <c r="AV152" s="13" t="s">
        <v>84</v>
      </c>
      <c r="AW152" s="13" t="s">
        <v>36</v>
      </c>
      <c r="AX152" s="13" t="s">
        <v>74</v>
      </c>
      <c r="AY152" s="229" t="s">
        <v>116</v>
      </c>
    </row>
    <row r="153" spans="1:51" s="14" customFormat="1" ht="12">
      <c r="A153" s="14"/>
      <c r="B153" s="230"/>
      <c r="C153" s="231"/>
      <c r="D153" s="220" t="s">
        <v>133</v>
      </c>
      <c r="E153" s="232" t="s">
        <v>21</v>
      </c>
      <c r="F153" s="233" t="s">
        <v>136</v>
      </c>
      <c r="G153" s="231"/>
      <c r="H153" s="234">
        <v>30.069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0" t="s">
        <v>133</v>
      </c>
      <c r="AU153" s="240" t="s">
        <v>84</v>
      </c>
      <c r="AV153" s="14" t="s">
        <v>124</v>
      </c>
      <c r="AW153" s="14" t="s">
        <v>36</v>
      </c>
      <c r="AX153" s="14" t="s">
        <v>82</v>
      </c>
      <c r="AY153" s="240" t="s">
        <v>116</v>
      </c>
    </row>
    <row r="154" spans="1:65" s="2" customFormat="1" ht="24.15" customHeight="1">
      <c r="A154" s="38"/>
      <c r="B154" s="39"/>
      <c r="C154" s="241" t="s">
        <v>7</v>
      </c>
      <c r="D154" s="241" t="s">
        <v>148</v>
      </c>
      <c r="E154" s="242" t="s">
        <v>245</v>
      </c>
      <c r="F154" s="243" t="s">
        <v>246</v>
      </c>
      <c r="G154" s="244" t="s">
        <v>247</v>
      </c>
      <c r="H154" s="245">
        <v>1</v>
      </c>
      <c r="I154" s="246"/>
      <c r="J154" s="247">
        <f>ROUND(I154*H154,2)</f>
        <v>0</v>
      </c>
      <c r="K154" s="243" t="s">
        <v>248</v>
      </c>
      <c r="L154" s="248"/>
      <c r="M154" s="249" t="s">
        <v>21</v>
      </c>
      <c r="N154" s="250" t="s">
        <v>45</v>
      </c>
      <c r="O154" s="84"/>
      <c r="P154" s="209">
        <f>O154*H154</f>
        <v>0</v>
      </c>
      <c r="Q154" s="209">
        <v>0.221</v>
      </c>
      <c r="R154" s="209">
        <f>Q154*H154</f>
        <v>0.221</v>
      </c>
      <c r="S154" s="209">
        <v>0</v>
      </c>
      <c r="T154" s="21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1" t="s">
        <v>249</v>
      </c>
      <c r="AT154" s="211" t="s">
        <v>148</v>
      </c>
      <c r="AU154" s="211" t="s">
        <v>84</v>
      </c>
      <c r="AY154" s="17" t="s">
        <v>116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17" t="s">
        <v>82</v>
      </c>
      <c r="BK154" s="212">
        <f>ROUND(I154*H154,2)</f>
        <v>0</v>
      </c>
      <c r="BL154" s="17" t="s">
        <v>214</v>
      </c>
      <c r="BM154" s="211" t="s">
        <v>250</v>
      </c>
    </row>
    <row r="155" spans="1:51" s="13" customFormat="1" ht="12">
      <c r="A155" s="13"/>
      <c r="B155" s="218"/>
      <c r="C155" s="219"/>
      <c r="D155" s="220" t="s">
        <v>133</v>
      </c>
      <c r="E155" s="221" t="s">
        <v>21</v>
      </c>
      <c r="F155" s="222" t="s">
        <v>251</v>
      </c>
      <c r="G155" s="219"/>
      <c r="H155" s="223">
        <v>1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29" t="s">
        <v>133</v>
      </c>
      <c r="AU155" s="229" t="s">
        <v>84</v>
      </c>
      <c r="AV155" s="13" t="s">
        <v>84</v>
      </c>
      <c r="AW155" s="13" t="s">
        <v>36</v>
      </c>
      <c r="AX155" s="13" t="s">
        <v>82</v>
      </c>
      <c r="AY155" s="229" t="s">
        <v>116</v>
      </c>
    </row>
    <row r="156" spans="1:65" s="2" customFormat="1" ht="24.15" customHeight="1">
      <c r="A156" s="38"/>
      <c r="B156" s="39"/>
      <c r="C156" s="241" t="s">
        <v>252</v>
      </c>
      <c r="D156" s="241" t="s">
        <v>148</v>
      </c>
      <c r="E156" s="242" t="s">
        <v>253</v>
      </c>
      <c r="F156" s="243" t="s">
        <v>254</v>
      </c>
      <c r="G156" s="244" t="s">
        <v>247</v>
      </c>
      <c r="H156" s="245">
        <v>1</v>
      </c>
      <c r="I156" s="246"/>
      <c r="J156" s="247">
        <f>ROUND(I156*H156,2)</f>
        <v>0</v>
      </c>
      <c r="K156" s="243" t="s">
        <v>248</v>
      </c>
      <c r="L156" s="248"/>
      <c r="M156" s="249" t="s">
        <v>21</v>
      </c>
      <c r="N156" s="250" t="s">
        <v>45</v>
      </c>
      <c r="O156" s="84"/>
      <c r="P156" s="209">
        <f>O156*H156</f>
        <v>0</v>
      </c>
      <c r="Q156" s="209">
        <v>0.603</v>
      </c>
      <c r="R156" s="209">
        <f>Q156*H156</f>
        <v>0.603</v>
      </c>
      <c r="S156" s="209">
        <v>0</v>
      </c>
      <c r="T156" s="21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1" t="s">
        <v>249</v>
      </c>
      <c r="AT156" s="211" t="s">
        <v>148</v>
      </c>
      <c r="AU156" s="211" t="s">
        <v>84</v>
      </c>
      <c r="AY156" s="17" t="s">
        <v>116</v>
      </c>
      <c r="BE156" s="212">
        <f>IF(N156="základní",J156,0)</f>
        <v>0</v>
      </c>
      <c r="BF156" s="212">
        <f>IF(N156="snížená",J156,0)</f>
        <v>0</v>
      </c>
      <c r="BG156" s="212">
        <f>IF(N156="zákl. přenesená",J156,0)</f>
        <v>0</v>
      </c>
      <c r="BH156" s="212">
        <f>IF(N156="sníž. přenesená",J156,0)</f>
        <v>0</v>
      </c>
      <c r="BI156" s="212">
        <f>IF(N156="nulová",J156,0)</f>
        <v>0</v>
      </c>
      <c r="BJ156" s="17" t="s">
        <v>82</v>
      </c>
      <c r="BK156" s="212">
        <f>ROUND(I156*H156,2)</f>
        <v>0</v>
      </c>
      <c r="BL156" s="17" t="s">
        <v>214</v>
      </c>
      <c r="BM156" s="211" t="s">
        <v>255</v>
      </c>
    </row>
    <row r="157" spans="1:51" s="13" customFormat="1" ht="12">
      <c r="A157" s="13"/>
      <c r="B157" s="218"/>
      <c r="C157" s="219"/>
      <c r="D157" s="220" t="s">
        <v>133</v>
      </c>
      <c r="E157" s="221" t="s">
        <v>21</v>
      </c>
      <c r="F157" s="222" t="s">
        <v>256</v>
      </c>
      <c r="G157" s="219"/>
      <c r="H157" s="223">
        <v>1</v>
      </c>
      <c r="I157" s="224"/>
      <c r="J157" s="219"/>
      <c r="K157" s="219"/>
      <c r="L157" s="225"/>
      <c r="M157" s="226"/>
      <c r="N157" s="227"/>
      <c r="O157" s="227"/>
      <c r="P157" s="227"/>
      <c r="Q157" s="227"/>
      <c r="R157" s="227"/>
      <c r="S157" s="227"/>
      <c r="T157" s="22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29" t="s">
        <v>133</v>
      </c>
      <c r="AU157" s="229" t="s">
        <v>84</v>
      </c>
      <c r="AV157" s="13" t="s">
        <v>84</v>
      </c>
      <c r="AW157" s="13" t="s">
        <v>36</v>
      </c>
      <c r="AX157" s="13" t="s">
        <v>82</v>
      </c>
      <c r="AY157" s="229" t="s">
        <v>116</v>
      </c>
    </row>
    <row r="158" spans="1:65" s="2" customFormat="1" ht="21.75" customHeight="1">
      <c r="A158" s="38"/>
      <c r="B158" s="39"/>
      <c r="C158" s="200" t="s">
        <v>257</v>
      </c>
      <c r="D158" s="200" t="s">
        <v>119</v>
      </c>
      <c r="E158" s="201" t="s">
        <v>258</v>
      </c>
      <c r="F158" s="202" t="s">
        <v>259</v>
      </c>
      <c r="G158" s="203" t="s">
        <v>130</v>
      </c>
      <c r="H158" s="204">
        <v>27.26</v>
      </c>
      <c r="I158" s="205"/>
      <c r="J158" s="206">
        <f>ROUND(I158*H158,2)</f>
        <v>0</v>
      </c>
      <c r="K158" s="202" t="s">
        <v>248</v>
      </c>
      <c r="L158" s="44"/>
      <c r="M158" s="207" t="s">
        <v>21</v>
      </c>
      <c r="N158" s="208" t="s">
        <v>45</v>
      </c>
      <c r="O158" s="84"/>
      <c r="P158" s="209">
        <f>O158*H158</f>
        <v>0</v>
      </c>
      <c r="Q158" s="209">
        <v>6E-05</v>
      </c>
      <c r="R158" s="209">
        <f>Q158*H158</f>
        <v>0.0016356</v>
      </c>
      <c r="S158" s="209">
        <v>0</v>
      </c>
      <c r="T158" s="21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1" t="s">
        <v>214</v>
      </c>
      <c r="AT158" s="211" t="s">
        <v>119</v>
      </c>
      <c r="AU158" s="211" t="s">
        <v>84</v>
      </c>
      <c r="AY158" s="17" t="s">
        <v>116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17" t="s">
        <v>82</v>
      </c>
      <c r="BK158" s="212">
        <f>ROUND(I158*H158,2)</f>
        <v>0</v>
      </c>
      <c r="BL158" s="17" t="s">
        <v>214</v>
      </c>
      <c r="BM158" s="211" t="s">
        <v>260</v>
      </c>
    </row>
    <row r="159" spans="1:65" s="2" customFormat="1" ht="24.15" customHeight="1">
      <c r="A159" s="38"/>
      <c r="B159" s="39"/>
      <c r="C159" s="200" t="s">
        <v>261</v>
      </c>
      <c r="D159" s="200" t="s">
        <v>119</v>
      </c>
      <c r="E159" s="201" t="s">
        <v>262</v>
      </c>
      <c r="F159" s="202" t="s">
        <v>263</v>
      </c>
      <c r="G159" s="203" t="s">
        <v>201</v>
      </c>
      <c r="H159" s="204">
        <v>0.834</v>
      </c>
      <c r="I159" s="205"/>
      <c r="J159" s="206">
        <f>ROUND(I159*H159,2)</f>
        <v>0</v>
      </c>
      <c r="K159" s="202" t="s">
        <v>123</v>
      </c>
      <c r="L159" s="44"/>
      <c r="M159" s="207" t="s">
        <v>21</v>
      </c>
      <c r="N159" s="208" t="s">
        <v>45</v>
      </c>
      <c r="O159" s="84"/>
      <c r="P159" s="209">
        <f>O159*H159</f>
        <v>0</v>
      </c>
      <c r="Q159" s="209">
        <v>0</v>
      </c>
      <c r="R159" s="209">
        <f>Q159*H159</f>
        <v>0</v>
      </c>
      <c r="S159" s="209">
        <v>0</v>
      </c>
      <c r="T159" s="21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1" t="s">
        <v>214</v>
      </c>
      <c r="AT159" s="211" t="s">
        <v>119</v>
      </c>
      <c r="AU159" s="211" t="s">
        <v>84</v>
      </c>
      <c r="AY159" s="17" t="s">
        <v>116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17" t="s">
        <v>82</v>
      </c>
      <c r="BK159" s="212">
        <f>ROUND(I159*H159,2)</f>
        <v>0</v>
      </c>
      <c r="BL159" s="17" t="s">
        <v>214</v>
      </c>
      <c r="BM159" s="211" t="s">
        <v>264</v>
      </c>
    </row>
    <row r="160" spans="1:47" s="2" customFormat="1" ht="12">
      <c r="A160" s="38"/>
      <c r="B160" s="39"/>
      <c r="C160" s="40"/>
      <c r="D160" s="213" t="s">
        <v>126</v>
      </c>
      <c r="E160" s="40"/>
      <c r="F160" s="214" t="s">
        <v>265</v>
      </c>
      <c r="G160" s="40"/>
      <c r="H160" s="40"/>
      <c r="I160" s="215"/>
      <c r="J160" s="40"/>
      <c r="K160" s="40"/>
      <c r="L160" s="44"/>
      <c r="M160" s="216"/>
      <c r="N160" s="217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126</v>
      </c>
      <c r="AU160" s="17" t="s">
        <v>84</v>
      </c>
    </row>
    <row r="161" spans="1:63" s="12" customFormat="1" ht="22.8" customHeight="1">
      <c r="A161" s="12"/>
      <c r="B161" s="184"/>
      <c r="C161" s="185"/>
      <c r="D161" s="186" t="s">
        <v>73</v>
      </c>
      <c r="E161" s="198" t="s">
        <v>266</v>
      </c>
      <c r="F161" s="198" t="s">
        <v>267</v>
      </c>
      <c r="G161" s="185"/>
      <c r="H161" s="185"/>
      <c r="I161" s="188"/>
      <c r="J161" s="199">
        <f>BK161</f>
        <v>0</v>
      </c>
      <c r="K161" s="185"/>
      <c r="L161" s="190"/>
      <c r="M161" s="191"/>
      <c r="N161" s="192"/>
      <c r="O161" s="192"/>
      <c r="P161" s="193">
        <f>SUM(P162:P166)</f>
        <v>0</v>
      </c>
      <c r="Q161" s="192"/>
      <c r="R161" s="193">
        <f>SUM(R162:R166)</f>
        <v>0.0008178</v>
      </c>
      <c r="S161" s="192"/>
      <c r="T161" s="194">
        <f>SUM(T162:T166)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95" t="s">
        <v>84</v>
      </c>
      <c r="AT161" s="196" t="s">
        <v>73</v>
      </c>
      <c r="AU161" s="196" t="s">
        <v>82</v>
      </c>
      <c r="AY161" s="195" t="s">
        <v>116</v>
      </c>
      <c r="BK161" s="197">
        <f>SUM(BK162:BK166)</f>
        <v>0</v>
      </c>
    </row>
    <row r="162" spans="1:65" s="2" customFormat="1" ht="16.5" customHeight="1">
      <c r="A162" s="38"/>
      <c r="B162" s="39"/>
      <c r="C162" s="200" t="s">
        <v>268</v>
      </c>
      <c r="D162" s="200" t="s">
        <v>119</v>
      </c>
      <c r="E162" s="201" t="s">
        <v>269</v>
      </c>
      <c r="F162" s="202" t="s">
        <v>270</v>
      </c>
      <c r="G162" s="203" t="s">
        <v>130</v>
      </c>
      <c r="H162" s="204">
        <v>27.26</v>
      </c>
      <c r="I162" s="205"/>
      <c r="J162" s="206">
        <f>ROUND(I162*H162,2)</f>
        <v>0</v>
      </c>
      <c r="K162" s="202" t="s">
        <v>123</v>
      </c>
      <c r="L162" s="44"/>
      <c r="M162" s="207" t="s">
        <v>21</v>
      </c>
      <c r="N162" s="208" t="s">
        <v>45</v>
      </c>
      <c r="O162" s="84"/>
      <c r="P162" s="209">
        <f>O162*H162</f>
        <v>0</v>
      </c>
      <c r="Q162" s="209">
        <v>3E-05</v>
      </c>
      <c r="R162" s="209">
        <f>Q162*H162</f>
        <v>0.0008178</v>
      </c>
      <c r="S162" s="209">
        <v>0</v>
      </c>
      <c r="T162" s="21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1" t="s">
        <v>214</v>
      </c>
      <c r="AT162" s="211" t="s">
        <v>119</v>
      </c>
      <c r="AU162" s="211" t="s">
        <v>84</v>
      </c>
      <c r="AY162" s="17" t="s">
        <v>116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17" t="s">
        <v>82</v>
      </c>
      <c r="BK162" s="212">
        <f>ROUND(I162*H162,2)</f>
        <v>0</v>
      </c>
      <c r="BL162" s="17" t="s">
        <v>214</v>
      </c>
      <c r="BM162" s="211" t="s">
        <v>271</v>
      </c>
    </row>
    <row r="163" spans="1:47" s="2" customFormat="1" ht="12">
      <c r="A163" s="38"/>
      <c r="B163" s="39"/>
      <c r="C163" s="40"/>
      <c r="D163" s="213" t="s">
        <v>126</v>
      </c>
      <c r="E163" s="40"/>
      <c r="F163" s="214" t="s">
        <v>272</v>
      </c>
      <c r="G163" s="40"/>
      <c r="H163" s="40"/>
      <c r="I163" s="215"/>
      <c r="J163" s="40"/>
      <c r="K163" s="40"/>
      <c r="L163" s="44"/>
      <c r="M163" s="216"/>
      <c r="N163" s="217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126</v>
      </c>
      <c r="AU163" s="17" t="s">
        <v>84</v>
      </c>
    </row>
    <row r="164" spans="1:51" s="13" customFormat="1" ht="12">
      <c r="A164" s="13"/>
      <c r="B164" s="218"/>
      <c r="C164" s="219"/>
      <c r="D164" s="220" t="s">
        <v>133</v>
      </c>
      <c r="E164" s="221" t="s">
        <v>21</v>
      </c>
      <c r="F164" s="222" t="s">
        <v>134</v>
      </c>
      <c r="G164" s="219"/>
      <c r="H164" s="223">
        <v>8.64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29" t="s">
        <v>133</v>
      </c>
      <c r="AU164" s="229" t="s">
        <v>84</v>
      </c>
      <c r="AV164" s="13" t="s">
        <v>84</v>
      </c>
      <c r="AW164" s="13" t="s">
        <v>36</v>
      </c>
      <c r="AX164" s="13" t="s">
        <v>74</v>
      </c>
      <c r="AY164" s="229" t="s">
        <v>116</v>
      </c>
    </row>
    <row r="165" spans="1:51" s="13" customFormat="1" ht="12">
      <c r="A165" s="13"/>
      <c r="B165" s="218"/>
      <c r="C165" s="219"/>
      <c r="D165" s="220" t="s">
        <v>133</v>
      </c>
      <c r="E165" s="221" t="s">
        <v>21</v>
      </c>
      <c r="F165" s="222" t="s">
        <v>135</v>
      </c>
      <c r="G165" s="219"/>
      <c r="H165" s="223">
        <v>18.62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29" t="s">
        <v>133</v>
      </c>
      <c r="AU165" s="229" t="s">
        <v>84</v>
      </c>
      <c r="AV165" s="13" t="s">
        <v>84</v>
      </c>
      <c r="AW165" s="13" t="s">
        <v>36</v>
      </c>
      <c r="AX165" s="13" t="s">
        <v>74</v>
      </c>
      <c r="AY165" s="229" t="s">
        <v>116</v>
      </c>
    </row>
    <row r="166" spans="1:51" s="14" customFormat="1" ht="12">
      <c r="A166" s="14"/>
      <c r="B166" s="230"/>
      <c r="C166" s="231"/>
      <c r="D166" s="220" t="s">
        <v>133</v>
      </c>
      <c r="E166" s="232" t="s">
        <v>21</v>
      </c>
      <c r="F166" s="233" t="s">
        <v>136</v>
      </c>
      <c r="G166" s="231"/>
      <c r="H166" s="234">
        <v>27.26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0" t="s">
        <v>133</v>
      </c>
      <c r="AU166" s="240" t="s">
        <v>84</v>
      </c>
      <c r="AV166" s="14" t="s">
        <v>124</v>
      </c>
      <c r="AW166" s="14" t="s">
        <v>36</v>
      </c>
      <c r="AX166" s="14" t="s">
        <v>82</v>
      </c>
      <c r="AY166" s="240" t="s">
        <v>116</v>
      </c>
    </row>
    <row r="167" spans="1:63" s="12" customFormat="1" ht="25.9" customHeight="1">
      <c r="A167" s="12"/>
      <c r="B167" s="184"/>
      <c r="C167" s="185"/>
      <c r="D167" s="186" t="s">
        <v>73</v>
      </c>
      <c r="E167" s="187" t="s">
        <v>74</v>
      </c>
      <c r="F167" s="187" t="s">
        <v>273</v>
      </c>
      <c r="G167" s="185"/>
      <c r="H167" s="185"/>
      <c r="I167" s="188"/>
      <c r="J167" s="189">
        <f>BK167</f>
        <v>0</v>
      </c>
      <c r="K167" s="185"/>
      <c r="L167" s="190"/>
      <c r="M167" s="191"/>
      <c r="N167" s="192"/>
      <c r="O167" s="192"/>
      <c r="P167" s="193">
        <f>SUM(P168:P171)</f>
        <v>0</v>
      </c>
      <c r="Q167" s="192"/>
      <c r="R167" s="193">
        <f>SUM(R168:R171)</f>
        <v>0</v>
      </c>
      <c r="S167" s="192"/>
      <c r="T167" s="194">
        <f>SUM(T168:T171)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95" t="s">
        <v>147</v>
      </c>
      <c r="AT167" s="196" t="s">
        <v>73</v>
      </c>
      <c r="AU167" s="196" t="s">
        <v>74</v>
      </c>
      <c r="AY167" s="195" t="s">
        <v>116</v>
      </c>
      <c r="BK167" s="197">
        <f>SUM(BK168:BK171)</f>
        <v>0</v>
      </c>
    </row>
    <row r="168" spans="1:65" s="2" customFormat="1" ht="24.15" customHeight="1">
      <c r="A168" s="38"/>
      <c r="B168" s="39"/>
      <c r="C168" s="200" t="s">
        <v>274</v>
      </c>
      <c r="D168" s="200" t="s">
        <v>119</v>
      </c>
      <c r="E168" s="201" t="s">
        <v>275</v>
      </c>
      <c r="F168" s="202" t="s">
        <v>276</v>
      </c>
      <c r="G168" s="203" t="s">
        <v>247</v>
      </c>
      <c r="H168" s="204">
        <v>1</v>
      </c>
      <c r="I168" s="205"/>
      <c r="J168" s="206">
        <f>ROUND(I168*H168,2)</f>
        <v>0</v>
      </c>
      <c r="K168" s="202" t="s">
        <v>123</v>
      </c>
      <c r="L168" s="44"/>
      <c r="M168" s="207" t="s">
        <v>21</v>
      </c>
      <c r="N168" s="208" t="s">
        <v>45</v>
      </c>
      <c r="O168" s="84"/>
      <c r="P168" s="209">
        <f>O168*H168</f>
        <v>0</v>
      </c>
      <c r="Q168" s="209">
        <v>0</v>
      </c>
      <c r="R168" s="209">
        <f>Q168*H168</f>
        <v>0</v>
      </c>
      <c r="S168" s="209">
        <v>0</v>
      </c>
      <c r="T168" s="21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11" t="s">
        <v>277</v>
      </c>
      <c r="AT168" s="211" t="s">
        <v>119</v>
      </c>
      <c r="AU168" s="211" t="s">
        <v>82</v>
      </c>
      <c r="AY168" s="17" t="s">
        <v>116</v>
      </c>
      <c r="BE168" s="212">
        <f>IF(N168="základní",J168,0)</f>
        <v>0</v>
      </c>
      <c r="BF168" s="212">
        <f>IF(N168="snížená",J168,0)</f>
        <v>0</v>
      </c>
      <c r="BG168" s="212">
        <f>IF(N168="zákl. přenesená",J168,0)</f>
        <v>0</v>
      </c>
      <c r="BH168" s="212">
        <f>IF(N168="sníž. přenesená",J168,0)</f>
        <v>0</v>
      </c>
      <c r="BI168" s="212">
        <f>IF(N168="nulová",J168,0)</f>
        <v>0</v>
      </c>
      <c r="BJ168" s="17" t="s">
        <v>82</v>
      </c>
      <c r="BK168" s="212">
        <f>ROUND(I168*H168,2)</f>
        <v>0</v>
      </c>
      <c r="BL168" s="17" t="s">
        <v>277</v>
      </c>
      <c r="BM168" s="211" t="s">
        <v>278</v>
      </c>
    </row>
    <row r="169" spans="1:47" s="2" customFormat="1" ht="12">
      <c r="A169" s="38"/>
      <c r="B169" s="39"/>
      <c r="C169" s="40"/>
      <c r="D169" s="213" t="s">
        <v>126</v>
      </c>
      <c r="E169" s="40"/>
      <c r="F169" s="214" t="s">
        <v>279</v>
      </c>
      <c r="G169" s="40"/>
      <c r="H169" s="40"/>
      <c r="I169" s="215"/>
      <c r="J169" s="40"/>
      <c r="K169" s="40"/>
      <c r="L169" s="44"/>
      <c r="M169" s="216"/>
      <c r="N169" s="217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126</v>
      </c>
      <c r="AU169" s="17" t="s">
        <v>82</v>
      </c>
    </row>
    <row r="170" spans="1:65" s="2" customFormat="1" ht="24.15" customHeight="1">
      <c r="A170" s="38"/>
      <c r="B170" s="39"/>
      <c r="C170" s="200" t="s">
        <v>280</v>
      </c>
      <c r="D170" s="200" t="s">
        <v>119</v>
      </c>
      <c r="E170" s="201" t="s">
        <v>281</v>
      </c>
      <c r="F170" s="202" t="s">
        <v>282</v>
      </c>
      <c r="G170" s="203" t="s">
        <v>283</v>
      </c>
      <c r="H170" s="204">
        <v>1</v>
      </c>
      <c r="I170" s="205"/>
      <c r="J170" s="206">
        <f>ROUND(I170*H170,2)</f>
        <v>0</v>
      </c>
      <c r="K170" s="202" t="s">
        <v>123</v>
      </c>
      <c r="L170" s="44"/>
      <c r="M170" s="207" t="s">
        <v>21</v>
      </c>
      <c r="N170" s="208" t="s">
        <v>45</v>
      </c>
      <c r="O170" s="84"/>
      <c r="P170" s="209">
        <f>O170*H170</f>
        <v>0</v>
      </c>
      <c r="Q170" s="209">
        <v>0</v>
      </c>
      <c r="R170" s="209">
        <f>Q170*H170</f>
        <v>0</v>
      </c>
      <c r="S170" s="209">
        <v>0</v>
      </c>
      <c r="T170" s="21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1" t="s">
        <v>277</v>
      </c>
      <c r="AT170" s="211" t="s">
        <v>119</v>
      </c>
      <c r="AU170" s="211" t="s">
        <v>82</v>
      </c>
      <c r="AY170" s="17" t="s">
        <v>116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17" t="s">
        <v>82</v>
      </c>
      <c r="BK170" s="212">
        <f>ROUND(I170*H170,2)</f>
        <v>0</v>
      </c>
      <c r="BL170" s="17" t="s">
        <v>277</v>
      </c>
      <c r="BM170" s="211" t="s">
        <v>284</v>
      </c>
    </row>
    <row r="171" spans="1:47" s="2" customFormat="1" ht="12">
      <c r="A171" s="38"/>
      <c r="B171" s="39"/>
      <c r="C171" s="40"/>
      <c r="D171" s="213" t="s">
        <v>126</v>
      </c>
      <c r="E171" s="40"/>
      <c r="F171" s="214" t="s">
        <v>285</v>
      </c>
      <c r="G171" s="40"/>
      <c r="H171" s="40"/>
      <c r="I171" s="215"/>
      <c r="J171" s="40"/>
      <c r="K171" s="40"/>
      <c r="L171" s="44"/>
      <c r="M171" s="251"/>
      <c r="N171" s="252"/>
      <c r="O171" s="253"/>
      <c r="P171" s="253"/>
      <c r="Q171" s="253"/>
      <c r="R171" s="253"/>
      <c r="S171" s="253"/>
      <c r="T171" s="254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126</v>
      </c>
      <c r="AU171" s="17" t="s">
        <v>82</v>
      </c>
    </row>
    <row r="172" spans="1:31" s="2" customFormat="1" ht="6.95" customHeight="1">
      <c r="A172" s="38"/>
      <c r="B172" s="59"/>
      <c r="C172" s="60"/>
      <c r="D172" s="60"/>
      <c r="E172" s="60"/>
      <c r="F172" s="60"/>
      <c r="G172" s="60"/>
      <c r="H172" s="60"/>
      <c r="I172" s="60"/>
      <c r="J172" s="60"/>
      <c r="K172" s="60"/>
      <c r="L172" s="44"/>
      <c r="M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</row>
  </sheetData>
  <sheetProtection password="CC35" sheet="1" objects="1" scenarios="1" formatColumns="0" formatRows="0" autoFilter="0"/>
  <autoFilter ref="C87:K171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2_01/612325302"/>
    <hyperlink ref="F94" r:id="rId2" display="https://podminky.urs.cz/item/CS_URS_2022_01/619995001"/>
    <hyperlink ref="F99" r:id="rId3" display="https://podminky.urs.cz/item/CS_URS_2022_01/619996145"/>
    <hyperlink ref="F102" r:id="rId4" display="https://podminky.urs.cz/item/CS_URS_2022_01/622143004"/>
    <hyperlink ref="F107" r:id="rId5" display="https://podminky.urs.cz/item/CS_URS_2022_01/941111121"/>
    <hyperlink ref="F110" r:id="rId6" display="https://podminky.urs.cz/item/CS_URS_2022_01/941111221"/>
    <hyperlink ref="F113" r:id="rId7" display="https://podminky.urs.cz/item/CS_URS_2022_01/941111821"/>
    <hyperlink ref="F115" r:id="rId8" display="https://podminky.urs.cz/item/CS_URS_2022_01/949101111"/>
    <hyperlink ref="F118" r:id="rId9" display="https://podminky.urs.cz/item/CS_URS_2022_01/949101112"/>
    <hyperlink ref="F121" r:id="rId10" display="https://podminky.urs.cz/item/CS_URS_2022_01/968062747"/>
    <hyperlink ref="F126" r:id="rId11" display="https://podminky.urs.cz/item/CS_URS_2022_01/978011161"/>
    <hyperlink ref="F132" r:id="rId12" display="https://podminky.urs.cz/item/CS_URS_2022_01/997013152"/>
    <hyperlink ref="F134" r:id="rId13" display="https://podminky.urs.cz/item/CS_URS_2022_01/997013501"/>
    <hyperlink ref="F136" r:id="rId14" display="https://podminky.urs.cz/item/CS_URS_2022_01/997013509"/>
    <hyperlink ref="F139" r:id="rId15" display="https://podminky.urs.cz/item/CS_URS_2022_01/997013631"/>
    <hyperlink ref="F141" r:id="rId16" display="https://podminky.urs.cz/item/CS_URS_2022_01/997013804"/>
    <hyperlink ref="F143" r:id="rId17" display="https://podminky.urs.cz/item/CS_URS_2022_01/997013811"/>
    <hyperlink ref="F146" r:id="rId18" display="https://podminky.urs.cz/item/CS_URS_2022_01/998011002"/>
    <hyperlink ref="F150" r:id="rId19" display="https://podminky.urs.cz/item/CS_URS_2022_01/767620128"/>
    <hyperlink ref="F160" r:id="rId20" display="https://podminky.urs.cz/item/CS_URS_2022_01/998767102"/>
    <hyperlink ref="F163" r:id="rId21" display="https://podminky.urs.cz/item/CS_URS_2022_01/783442101"/>
    <hyperlink ref="F169" r:id="rId22" display="https://podminky.urs.cz/item/CS_URS_2022_01/039203000"/>
    <hyperlink ref="F171" r:id="rId23" display="https://podminky.urs.cz/item/CS_URS_2022_01/065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5" customWidth="1"/>
    <col min="2" max="2" width="1.7109375" style="255" customWidth="1"/>
    <col min="3" max="4" width="5.00390625" style="255" customWidth="1"/>
    <col min="5" max="5" width="11.7109375" style="255" customWidth="1"/>
    <col min="6" max="6" width="9.140625" style="255" customWidth="1"/>
    <col min="7" max="7" width="5.00390625" style="255" customWidth="1"/>
    <col min="8" max="8" width="77.8515625" style="255" customWidth="1"/>
    <col min="9" max="10" width="20.00390625" style="255" customWidth="1"/>
    <col min="11" max="11" width="1.7109375" style="255" customWidth="1"/>
  </cols>
  <sheetData>
    <row r="1" s="1" customFormat="1" ht="37.5" customHeight="1"/>
    <row r="2" spans="2:11" s="1" customFormat="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5" customFormat="1" ht="45" customHeight="1">
      <c r="B3" s="259"/>
      <c r="C3" s="260" t="s">
        <v>286</v>
      </c>
      <c r="D3" s="260"/>
      <c r="E3" s="260"/>
      <c r="F3" s="260"/>
      <c r="G3" s="260"/>
      <c r="H3" s="260"/>
      <c r="I3" s="260"/>
      <c r="J3" s="260"/>
      <c r="K3" s="261"/>
    </row>
    <row r="4" spans="2:11" s="1" customFormat="1" ht="25.5" customHeight="1">
      <c r="B4" s="262"/>
      <c r="C4" s="263" t="s">
        <v>287</v>
      </c>
      <c r="D4" s="263"/>
      <c r="E4" s="263"/>
      <c r="F4" s="263"/>
      <c r="G4" s="263"/>
      <c r="H4" s="263"/>
      <c r="I4" s="263"/>
      <c r="J4" s="263"/>
      <c r="K4" s="264"/>
    </row>
    <row r="5" spans="2:11" s="1" customFormat="1" ht="5.25" customHeight="1">
      <c r="B5" s="262"/>
      <c r="C5" s="265"/>
      <c r="D5" s="265"/>
      <c r="E5" s="265"/>
      <c r="F5" s="265"/>
      <c r="G5" s="265"/>
      <c r="H5" s="265"/>
      <c r="I5" s="265"/>
      <c r="J5" s="265"/>
      <c r="K5" s="264"/>
    </row>
    <row r="6" spans="2:11" s="1" customFormat="1" ht="15" customHeight="1">
      <c r="B6" s="262"/>
      <c r="C6" s="266" t="s">
        <v>288</v>
      </c>
      <c r="D6" s="266"/>
      <c r="E6" s="266"/>
      <c r="F6" s="266"/>
      <c r="G6" s="266"/>
      <c r="H6" s="266"/>
      <c r="I6" s="266"/>
      <c r="J6" s="266"/>
      <c r="K6" s="264"/>
    </row>
    <row r="7" spans="2:11" s="1" customFormat="1" ht="15" customHeight="1">
      <c r="B7" s="267"/>
      <c r="C7" s="266" t="s">
        <v>289</v>
      </c>
      <c r="D7" s="266"/>
      <c r="E7" s="266"/>
      <c r="F7" s="266"/>
      <c r="G7" s="266"/>
      <c r="H7" s="266"/>
      <c r="I7" s="266"/>
      <c r="J7" s="266"/>
      <c r="K7" s="264"/>
    </row>
    <row r="8" spans="2:11" s="1" customFormat="1" ht="12.75" customHeight="1">
      <c r="B8" s="267"/>
      <c r="C8" s="266"/>
      <c r="D8" s="266"/>
      <c r="E8" s="266"/>
      <c r="F8" s="266"/>
      <c r="G8" s="266"/>
      <c r="H8" s="266"/>
      <c r="I8" s="266"/>
      <c r="J8" s="266"/>
      <c r="K8" s="264"/>
    </row>
    <row r="9" spans="2:11" s="1" customFormat="1" ht="15" customHeight="1">
      <c r="B9" s="267"/>
      <c r="C9" s="266" t="s">
        <v>290</v>
      </c>
      <c r="D9" s="266"/>
      <c r="E9" s="266"/>
      <c r="F9" s="266"/>
      <c r="G9" s="266"/>
      <c r="H9" s="266"/>
      <c r="I9" s="266"/>
      <c r="J9" s="266"/>
      <c r="K9" s="264"/>
    </row>
    <row r="10" spans="2:11" s="1" customFormat="1" ht="15" customHeight="1">
      <c r="B10" s="267"/>
      <c r="C10" s="266"/>
      <c r="D10" s="266" t="s">
        <v>291</v>
      </c>
      <c r="E10" s="266"/>
      <c r="F10" s="266"/>
      <c r="G10" s="266"/>
      <c r="H10" s="266"/>
      <c r="I10" s="266"/>
      <c r="J10" s="266"/>
      <c r="K10" s="264"/>
    </row>
    <row r="11" spans="2:11" s="1" customFormat="1" ht="15" customHeight="1">
      <c r="B11" s="267"/>
      <c r="C11" s="268"/>
      <c r="D11" s="266" t="s">
        <v>292</v>
      </c>
      <c r="E11" s="266"/>
      <c r="F11" s="266"/>
      <c r="G11" s="266"/>
      <c r="H11" s="266"/>
      <c r="I11" s="266"/>
      <c r="J11" s="266"/>
      <c r="K11" s="264"/>
    </row>
    <row r="12" spans="2:11" s="1" customFormat="1" ht="15" customHeight="1">
      <c r="B12" s="267"/>
      <c r="C12" s="268"/>
      <c r="D12" s="266"/>
      <c r="E12" s="266"/>
      <c r="F12" s="266"/>
      <c r="G12" s="266"/>
      <c r="H12" s="266"/>
      <c r="I12" s="266"/>
      <c r="J12" s="266"/>
      <c r="K12" s="264"/>
    </row>
    <row r="13" spans="2:11" s="1" customFormat="1" ht="15" customHeight="1">
      <c r="B13" s="267"/>
      <c r="C13" s="268"/>
      <c r="D13" s="269" t="s">
        <v>293</v>
      </c>
      <c r="E13" s="266"/>
      <c r="F13" s="266"/>
      <c r="G13" s="266"/>
      <c r="H13" s="266"/>
      <c r="I13" s="266"/>
      <c r="J13" s="266"/>
      <c r="K13" s="264"/>
    </row>
    <row r="14" spans="2:11" s="1" customFormat="1" ht="12.75" customHeight="1">
      <c r="B14" s="267"/>
      <c r="C14" s="268"/>
      <c r="D14" s="268"/>
      <c r="E14" s="268"/>
      <c r="F14" s="268"/>
      <c r="G14" s="268"/>
      <c r="H14" s="268"/>
      <c r="I14" s="268"/>
      <c r="J14" s="268"/>
      <c r="K14" s="264"/>
    </row>
    <row r="15" spans="2:11" s="1" customFormat="1" ht="15" customHeight="1">
      <c r="B15" s="267"/>
      <c r="C15" s="268"/>
      <c r="D15" s="266" t="s">
        <v>294</v>
      </c>
      <c r="E15" s="266"/>
      <c r="F15" s="266"/>
      <c r="G15" s="266"/>
      <c r="H15" s="266"/>
      <c r="I15" s="266"/>
      <c r="J15" s="266"/>
      <c r="K15" s="264"/>
    </row>
    <row r="16" spans="2:11" s="1" customFormat="1" ht="15" customHeight="1">
      <c r="B16" s="267"/>
      <c r="C16" s="268"/>
      <c r="D16" s="266" t="s">
        <v>295</v>
      </c>
      <c r="E16" s="266"/>
      <c r="F16" s="266"/>
      <c r="G16" s="266"/>
      <c r="H16" s="266"/>
      <c r="I16" s="266"/>
      <c r="J16" s="266"/>
      <c r="K16" s="264"/>
    </row>
    <row r="17" spans="2:11" s="1" customFormat="1" ht="15" customHeight="1">
      <c r="B17" s="267"/>
      <c r="C17" s="268"/>
      <c r="D17" s="266" t="s">
        <v>296</v>
      </c>
      <c r="E17" s="266"/>
      <c r="F17" s="266"/>
      <c r="G17" s="266"/>
      <c r="H17" s="266"/>
      <c r="I17" s="266"/>
      <c r="J17" s="266"/>
      <c r="K17" s="264"/>
    </row>
    <row r="18" spans="2:11" s="1" customFormat="1" ht="15" customHeight="1">
      <c r="B18" s="267"/>
      <c r="C18" s="268"/>
      <c r="D18" s="268"/>
      <c r="E18" s="270" t="s">
        <v>81</v>
      </c>
      <c r="F18" s="266" t="s">
        <v>297</v>
      </c>
      <c r="G18" s="266"/>
      <c r="H18" s="266"/>
      <c r="I18" s="266"/>
      <c r="J18" s="266"/>
      <c r="K18" s="264"/>
    </row>
    <row r="19" spans="2:11" s="1" customFormat="1" ht="15" customHeight="1">
      <c r="B19" s="267"/>
      <c r="C19" s="268"/>
      <c r="D19" s="268"/>
      <c r="E19" s="270" t="s">
        <v>298</v>
      </c>
      <c r="F19" s="266" t="s">
        <v>299</v>
      </c>
      <c r="G19" s="266"/>
      <c r="H19" s="266"/>
      <c r="I19" s="266"/>
      <c r="J19" s="266"/>
      <c r="K19" s="264"/>
    </row>
    <row r="20" spans="2:11" s="1" customFormat="1" ht="15" customHeight="1">
      <c r="B20" s="267"/>
      <c r="C20" s="268"/>
      <c r="D20" s="268"/>
      <c r="E20" s="270" t="s">
        <v>300</v>
      </c>
      <c r="F20" s="266" t="s">
        <v>301</v>
      </c>
      <c r="G20" s="266"/>
      <c r="H20" s="266"/>
      <c r="I20" s="266"/>
      <c r="J20" s="266"/>
      <c r="K20" s="264"/>
    </row>
    <row r="21" spans="2:11" s="1" customFormat="1" ht="15" customHeight="1">
      <c r="B21" s="267"/>
      <c r="C21" s="268"/>
      <c r="D21" s="268"/>
      <c r="E21" s="270" t="s">
        <v>302</v>
      </c>
      <c r="F21" s="266" t="s">
        <v>303</v>
      </c>
      <c r="G21" s="266"/>
      <c r="H21" s="266"/>
      <c r="I21" s="266"/>
      <c r="J21" s="266"/>
      <c r="K21" s="264"/>
    </row>
    <row r="22" spans="2:11" s="1" customFormat="1" ht="15" customHeight="1">
      <c r="B22" s="267"/>
      <c r="C22" s="268"/>
      <c r="D22" s="268"/>
      <c r="E22" s="270" t="s">
        <v>304</v>
      </c>
      <c r="F22" s="266" t="s">
        <v>305</v>
      </c>
      <c r="G22" s="266"/>
      <c r="H22" s="266"/>
      <c r="I22" s="266"/>
      <c r="J22" s="266"/>
      <c r="K22" s="264"/>
    </row>
    <row r="23" spans="2:11" s="1" customFormat="1" ht="15" customHeight="1">
      <c r="B23" s="267"/>
      <c r="C23" s="268"/>
      <c r="D23" s="268"/>
      <c r="E23" s="270" t="s">
        <v>306</v>
      </c>
      <c r="F23" s="266" t="s">
        <v>307</v>
      </c>
      <c r="G23" s="266"/>
      <c r="H23" s="266"/>
      <c r="I23" s="266"/>
      <c r="J23" s="266"/>
      <c r="K23" s="264"/>
    </row>
    <row r="24" spans="2:11" s="1" customFormat="1" ht="12.75" customHeight="1">
      <c r="B24" s="267"/>
      <c r="C24" s="268"/>
      <c r="D24" s="268"/>
      <c r="E24" s="268"/>
      <c r="F24" s="268"/>
      <c r="G24" s="268"/>
      <c r="H24" s="268"/>
      <c r="I24" s="268"/>
      <c r="J24" s="268"/>
      <c r="K24" s="264"/>
    </row>
    <row r="25" spans="2:11" s="1" customFormat="1" ht="15" customHeight="1">
      <c r="B25" s="267"/>
      <c r="C25" s="266" t="s">
        <v>308</v>
      </c>
      <c r="D25" s="266"/>
      <c r="E25" s="266"/>
      <c r="F25" s="266"/>
      <c r="G25" s="266"/>
      <c r="H25" s="266"/>
      <c r="I25" s="266"/>
      <c r="J25" s="266"/>
      <c r="K25" s="264"/>
    </row>
    <row r="26" spans="2:11" s="1" customFormat="1" ht="15" customHeight="1">
      <c r="B26" s="267"/>
      <c r="C26" s="266" t="s">
        <v>309</v>
      </c>
      <c r="D26" s="266"/>
      <c r="E26" s="266"/>
      <c r="F26" s="266"/>
      <c r="G26" s="266"/>
      <c r="H26" s="266"/>
      <c r="I26" s="266"/>
      <c r="J26" s="266"/>
      <c r="K26" s="264"/>
    </row>
    <row r="27" spans="2:11" s="1" customFormat="1" ht="15" customHeight="1">
      <c r="B27" s="267"/>
      <c r="C27" s="266"/>
      <c r="D27" s="266" t="s">
        <v>310</v>
      </c>
      <c r="E27" s="266"/>
      <c r="F27" s="266"/>
      <c r="G27" s="266"/>
      <c r="H27" s="266"/>
      <c r="I27" s="266"/>
      <c r="J27" s="266"/>
      <c r="K27" s="264"/>
    </row>
    <row r="28" spans="2:11" s="1" customFormat="1" ht="15" customHeight="1">
      <c r="B28" s="267"/>
      <c r="C28" s="268"/>
      <c r="D28" s="266" t="s">
        <v>311</v>
      </c>
      <c r="E28" s="266"/>
      <c r="F28" s="266"/>
      <c r="G28" s="266"/>
      <c r="H28" s="266"/>
      <c r="I28" s="266"/>
      <c r="J28" s="266"/>
      <c r="K28" s="264"/>
    </row>
    <row r="29" spans="2:11" s="1" customFormat="1" ht="12.75" customHeight="1">
      <c r="B29" s="267"/>
      <c r="C29" s="268"/>
      <c r="D29" s="268"/>
      <c r="E29" s="268"/>
      <c r="F29" s="268"/>
      <c r="G29" s="268"/>
      <c r="H29" s="268"/>
      <c r="I29" s="268"/>
      <c r="J29" s="268"/>
      <c r="K29" s="264"/>
    </row>
    <row r="30" spans="2:11" s="1" customFormat="1" ht="15" customHeight="1">
      <c r="B30" s="267"/>
      <c r="C30" s="268"/>
      <c r="D30" s="266" t="s">
        <v>312</v>
      </c>
      <c r="E30" s="266"/>
      <c r="F30" s="266"/>
      <c r="G30" s="266"/>
      <c r="H30" s="266"/>
      <c r="I30" s="266"/>
      <c r="J30" s="266"/>
      <c r="K30" s="264"/>
    </row>
    <row r="31" spans="2:11" s="1" customFormat="1" ht="15" customHeight="1">
      <c r="B31" s="267"/>
      <c r="C31" s="268"/>
      <c r="D31" s="266" t="s">
        <v>313</v>
      </c>
      <c r="E31" s="266"/>
      <c r="F31" s="266"/>
      <c r="G31" s="266"/>
      <c r="H31" s="266"/>
      <c r="I31" s="266"/>
      <c r="J31" s="266"/>
      <c r="K31" s="264"/>
    </row>
    <row r="32" spans="2:11" s="1" customFormat="1" ht="12.75" customHeight="1">
      <c r="B32" s="267"/>
      <c r="C32" s="268"/>
      <c r="D32" s="268"/>
      <c r="E32" s="268"/>
      <c r="F32" s="268"/>
      <c r="G32" s="268"/>
      <c r="H32" s="268"/>
      <c r="I32" s="268"/>
      <c r="J32" s="268"/>
      <c r="K32" s="264"/>
    </row>
    <row r="33" spans="2:11" s="1" customFormat="1" ht="15" customHeight="1">
      <c r="B33" s="267"/>
      <c r="C33" s="268"/>
      <c r="D33" s="266" t="s">
        <v>314</v>
      </c>
      <c r="E33" s="266"/>
      <c r="F33" s="266"/>
      <c r="G33" s="266"/>
      <c r="H33" s="266"/>
      <c r="I33" s="266"/>
      <c r="J33" s="266"/>
      <c r="K33" s="264"/>
    </row>
    <row r="34" spans="2:11" s="1" customFormat="1" ht="15" customHeight="1">
      <c r="B34" s="267"/>
      <c r="C34" s="268"/>
      <c r="D34" s="266" t="s">
        <v>315</v>
      </c>
      <c r="E34" s="266"/>
      <c r="F34" s="266"/>
      <c r="G34" s="266"/>
      <c r="H34" s="266"/>
      <c r="I34" s="266"/>
      <c r="J34" s="266"/>
      <c r="K34" s="264"/>
    </row>
    <row r="35" spans="2:11" s="1" customFormat="1" ht="15" customHeight="1">
      <c r="B35" s="267"/>
      <c r="C35" s="268"/>
      <c r="D35" s="266" t="s">
        <v>316</v>
      </c>
      <c r="E35" s="266"/>
      <c r="F35" s="266"/>
      <c r="G35" s="266"/>
      <c r="H35" s="266"/>
      <c r="I35" s="266"/>
      <c r="J35" s="266"/>
      <c r="K35" s="264"/>
    </row>
    <row r="36" spans="2:11" s="1" customFormat="1" ht="15" customHeight="1">
      <c r="B36" s="267"/>
      <c r="C36" s="268"/>
      <c r="D36" s="266"/>
      <c r="E36" s="269" t="s">
        <v>102</v>
      </c>
      <c r="F36" s="266"/>
      <c r="G36" s="266" t="s">
        <v>317</v>
      </c>
      <c r="H36" s="266"/>
      <c r="I36" s="266"/>
      <c r="J36" s="266"/>
      <c r="K36" s="264"/>
    </row>
    <row r="37" spans="2:11" s="1" customFormat="1" ht="30.75" customHeight="1">
      <c r="B37" s="267"/>
      <c r="C37" s="268"/>
      <c r="D37" s="266"/>
      <c r="E37" s="269" t="s">
        <v>318</v>
      </c>
      <c r="F37" s="266"/>
      <c r="G37" s="266" t="s">
        <v>319</v>
      </c>
      <c r="H37" s="266"/>
      <c r="I37" s="266"/>
      <c r="J37" s="266"/>
      <c r="K37" s="264"/>
    </row>
    <row r="38" spans="2:11" s="1" customFormat="1" ht="15" customHeight="1">
      <c r="B38" s="267"/>
      <c r="C38" s="268"/>
      <c r="D38" s="266"/>
      <c r="E38" s="269" t="s">
        <v>55</v>
      </c>
      <c r="F38" s="266"/>
      <c r="G38" s="266" t="s">
        <v>320</v>
      </c>
      <c r="H38" s="266"/>
      <c r="I38" s="266"/>
      <c r="J38" s="266"/>
      <c r="K38" s="264"/>
    </row>
    <row r="39" spans="2:11" s="1" customFormat="1" ht="15" customHeight="1">
      <c r="B39" s="267"/>
      <c r="C39" s="268"/>
      <c r="D39" s="266"/>
      <c r="E39" s="269" t="s">
        <v>56</v>
      </c>
      <c r="F39" s="266"/>
      <c r="G39" s="266" t="s">
        <v>321</v>
      </c>
      <c r="H39" s="266"/>
      <c r="I39" s="266"/>
      <c r="J39" s="266"/>
      <c r="K39" s="264"/>
    </row>
    <row r="40" spans="2:11" s="1" customFormat="1" ht="15" customHeight="1">
      <c r="B40" s="267"/>
      <c r="C40" s="268"/>
      <c r="D40" s="266"/>
      <c r="E40" s="269" t="s">
        <v>103</v>
      </c>
      <c r="F40" s="266"/>
      <c r="G40" s="266" t="s">
        <v>322</v>
      </c>
      <c r="H40" s="266"/>
      <c r="I40" s="266"/>
      <c r="J40" s="266"/>
      <c r="K40" s="264"/>
    </row>
    <row r="41" spans="2:11" s="1" customFormat="1" ht="15" customHeight="1">
      <c r="B41" s="267"/>
      <c r="C41" s="268"/>
      <c r="D41" s="266"/>
      <c r="E41" s="269" t="s">
        <v>104</v>
      </c>
      <c r="F41" s="266"/>
      <c r="G41" s="266" t="s">
        <v>323</v>
      </c>
      <c r="H41" s="266"/>
      <c r="I41" s="266"/>
      <c r="J41" s="266"/>
      <c r="K41" s="264"/>
    </row>
    <row r="42" spans="2:11" s="1" customFormat="1" ht="15" customHeight="1">
      <c r="B42" s="267"/>
      <c r="C42" s="268"/>
      <c r="D42" s="266"/>
      <c r="E42" s="269" t="s">
        <v>324</v>
      </c>
      <c r="F42" s="266"/>
      <c r="G42" s="266" t="s">
        <v>325</v>
      </c>
      <c r="H42" s="266"/>
      <c r="I42" s="266"/>
      <c r="J42" s="266"/>
      <c r="K42" s="264"/>
    </row>
    <row r="43" spans="2:11" s="1" customFormat="1" ht="15" customHeight="1">
      <c r="B43" s="267"/>
      <c r="C43" s="268"/>
      <c r="D43" s="266"/>
      <c r="E43" s="269"/>
      <c r="F43" s="266"/>
      <c r="G43" s="266" t="s">
        <v>326</v>
      </c>
      <c r="H43" s="266"/>
      <c r="I43" s="266"/>
      <c r="J43" s="266"/>
      <c r="K43" s="264"/>
    </row>
    <row r="44" spans="2:11" s="1" customFormat="1" ht="15" customHeight="1">
      <c r="B44" s="267"/>
      <c r="C44" s="268"/>
      <c r="D44" s="266"/>
      <c r="E44" s="269" t="s">
        <v>327</v>
      </c>
      <c r="F44" s="266"/>
      <c r="G44" s="266" t="s">
        <v>328</v>
      </c>
      <c r="H44" s="266"/>
      <c r="I44" s="266"/>
      <c r="J44" s="266"/>
      <c r="K44" s="264"/>
    </row>
    <row r="45" spans="2:11" s="1" customFormat="1" ht="15" customHeight="1">
      <c r="B45" s="267"/>
      <c r="C45" s="268"/>
      <c r="D45" s="266"/>
      <c r="E45" s="269" t="s">
        <v>106</v>
      </c>
      <c r="F45" s="266"/>
      <c r="G45" s="266" t="s">
        <v>329</v>
      </c>
      <c r="H45" s="266"/>
      <c r="I45" s="266"/>
      <c r="J45" s="266"/>
      <c r="K45" s="264"/>
    </row>
    <row r="46" spans="2:11" s="1" customFormat="1" ht="12.75" customHeight="1">
      <c r="B46" s="267"/>
      <c r="C46" s="268"/>
      <c r="D46" s="266"/>
      <c r="E46" s="266"/>
      <c r="F46" s="266"/>
      <c r="G46" s="266"/>
      <c r="H46" s="266"/>
      <c r="I46" s="266"/>
      <c r="J46" s="266"/>
      <c r="K46" s="264"/>
    </row>
    <row r="47" spans="2:11" s="1" customFormat="1" ht="15" customHeight="1">
      <c r="B47" s="267"/>
      <c r="C47" s="268"/>
      <c r="D47" s="266" t="s">
        <v>330</v>
      </c>
      <c r="E47" s="266"/>
      <c r="F47" s="266"/>
      <c r="G47" s="266"/>
      <c r="H47" s="266"/>
      <c r="I47" s="266"/>
      <c r="J47" s="266"/>
      <c r="K47" s="264"/>
    </row>
    <row r="48" spans="2:11" s="1" customFormat="1" ht="15" customHeight="1">
      <c r="B48" s="267"/>
      <c r="C48" s="268"/>
      <c r="D48" s="268"/>
      <c r="E48" s="266" t="s">
        <v>331</v>
      </c>
      <c r="F48" s="266"/>
      <c r="G48" s="266"/>
      <c r="H48" s="266"/>
      <c r="I48" s="266"/>
      <c r="J48" s="266"/>
      <c r="K48" s="264"/>
    </row>
    <row r="49" spans="2:11" s="1" customFormat="1" ht="15" customHeight="1">
      <c r="B49" s="267"/>
      <c r="C49" s="268"/>
      <c r="D49" s="268"/>
      <c r="E49" s="266" t="s">
        <v>332</v>
      </c>
      <c r="F49" s="266"/>
      <c r="G49" s="266"/>
      <c r="H49" s="266"/>
      <c r="I49" s="266"/>
      <c r="J49" s="266"/>
      <c r="K49" s="264"/>
    </row>
    <row r="50" spans="2:11" s="1" customFormat="1" ht="15" customHeight="1">
      <c r="B50" s="267"/>
      <c r="C50" s="268"/>
      <c r="D50" s="268"/>
      <c r="E50" s="266" t="s">
        <v>333</v>
      </c>
      <c r="F50" s="266"/>
      <c r="G50" s="266"/>
      <c r="H50" s="266"/>
      <c r="I50" s="266"/>
      <c r="J50" s="266"/>
      <c r="K50" s="264"/>
    </row>
    <row r="51" spans="2:11" s="1" customFormat="1" ht="15" customHeight="1">
      <c r="B51" s="267"/>
      <c r="C51" s="268"/>
      <c r="D51" s="266" t="s">
        <v>334</v>
      </c>
      <c r="E51" s="266"/>
      <c r="F51" s="266"/>
      <c r="G51" s="266"/>
      <c r="H51" s="266"/>
      <c r="I51" s="266"/>
      <c r="J51" s="266"/>
      <c r="K51" s="264"/>
    </row>
    <row r="52" spans="2:11" s="1" customFormat="1" ht="25.5" customHeight="1">
      <c r="B52" s="262"/>
      <c r="C52" s="263" t="s">
        <v>335</v>
      </c>
      <c r="D52" s="263"/>
      <c r="E52" s="263"/>
      <c r="F52" s="263"/>
      <c r="G52" s="263"/>
      <c r="H52" s="263"/>
      <c r="I52" s="263"/>
      <c r="J52" s="263"/>
      <c r="K52" s="264"/>
    </row>
    <row r="53" spans="2:11" s="1" customFormat="1" ht="5.25" customHeight="1">
      <c r="B53" s="262"/>
      <c r="C53" s="265"/>
      <c r="D53" s="265"/>
      <c r="E53" s="265"/>
      <c r="F53" s="265"/>
      <c r="G53" s="265"/>
      <c r="H53" s="265"/>
      <c r="I53" s="265"/>
      <c r="J53" s="265"/>
      <c r="K53" s="264"/>
    </row>
    <row r="54" spans="2:11" s="1" customFormat="1" ht="15" customHeight="1">
      <c r="B54" s="262"/>
      <c r="C54" s="266" t="s">
        <v>336</v>
      </c>
      <c r="D54" s="266"/>
      <c r="E54" s="266"/>
      <c r="F54" s="266"/>
      <c r="G54" s="266"/>
      <c r="H54" s="266"/>
      <c r="I54" s="266"/>
      <c r="J54" s="266"/>
      <c r="K54" s="264"/>
    </row>
    <row r="55" spans="2:11" s="1" customFormat="1" ht="15" customHeight="1">
      <c r="B55" s="262"/>
      <c r="C55" s="266" t="s">
        <v>337</v>
      </c>
      <c r="D55" s="266"/>
      <c r="E55" s="266"/>
      <c r="F55" s="266"/>
      <c r="G55" s="266"/>
      <c r="H55" s="266"/>
      <c r="I55" s="266"/>
      <c r="J55" s="266"/>
      <c r="K55" s="264"/>
    </row>
    <row r="56" spans="2:11" s="1" customFormat="1" ht="12.75" customHeight="1">
      <c r="B56" s="262"/>
      <c r="C56" s="266"/>
      <c r="D56" s="266"/>
      <c r="E56" s="266"/>
      <c r="F56" s="266"/>
      <c r="G56" s="266"/>
      <c r="H56" s="266"/>
      <c r="I56" s="266"/>
      <c r="J56" s="266"/>
      <c r="K56" s="264"/>
    </row>
    <row r="57" spans="2:11" s="1" customFormat="1" ht="15" customHeight="1">
      <c r="B57" s="262"/>
      <c r="C57" s="266" t="s">
        <v>338</v>
      </c>
      <c r="D57" s="266"/>
      <c r="E57" s="266"/>
      <c r="F57" s="266"/>
      <c r="G57" s="266"/>
      <c r="H57" s="266"/>
      <c r="I57" s="266"/>
      <c r="J57" s="266"/>
      <c r="K57" s="264"/>
    </row>
    <row r="58" spans="2:11" s="1" customFormat="1" ht="15" customHeight="1">
      <c r="B58" s="262"/>
      <c r="C58" s="268"/>
      <c r="D58" s="266" t="s">
        <v>339</v>
      </c>
      <c r="E58" s="266"/>
      <c r="F58" s="266"/>
      <c r="G58" s="266"/>
      <c r="H58" s="266"/>
      <c r="I58" s="266"/>
      <c r="J58" s="266"/>
      <c r="K58" s="264"/>
    </row>
    <row r="59" spans="2:11" s="1" customFormat="1" ht="15" customHeight="1">
      <c r="B59" s="262"/>
      <c r="C59" s="268"/>
      <c r="D59" s="266" t="s">
        <v>340</v>
      </c>
      <c r="E59" s="266"/>
      <c r="F59" s="266"/>
      <c r="G59" s="266"/>
      <c r="H59" s="266"/>
      <c r="I59" s="266"/>
      <c r="J59" s="266"/>
      <c r="K59" s="264"/>
    </row>
    <row r="60" spans="2:11" s="1" customFormat="1" ht="15" customHeight="1">
      <c r="B60" s="262"/>
      <c r="C60" s="268"/>
      <c r="D60" s="266" t="s">
        <v>341</v>
      </c>
      <c r="E60" s="266"/>
      <c r="F60" s="266"/>
      <c r="G60" s="266"/>
      <c r="H60" s="266"/>
      <c r="I60" s="266"/>
      <c r="J60" s="266"/>
      <c r="K60" s="264"/>
    </row>
    <row r="61" spans="2:11" s="1" customFormat="1" ht="15" customHeight="1">
      <c r="B61" s="262"/>
      <c r="C61" s="268"/>
      <c r="D61" s="266" t="s">
        <v>342</v>
      </c>
      <c r="E61" s="266"/>
      <c r="F61" s="266"/>
      <c r="G61" s="266"/>
      <c r="H61" s="266"/>
      <c r="I61" s="266"/>
      <c r="J61" s="266"/>
      <c r="K61" s="264"/>
    </row>
    <row r="62" spans="2:11" s="1" customFormat="1" ht="15" customHeight="1">
      <c r="B62" s="262"/>
      <c r="C62" s="268"/>
      <c r="D62" s="271" t="s">
        <v>343</v>
      </c>
      <c r="E62" s="271"/>
      <c r="F62" s="271"/>
      <c r="G62" s="271"/>
      <c r="H62" s="271"/>
      <c r="I62" s="271"/>
      <c r="J62" s="271"/>
      <c r="K62" s="264"/>
    </row>
    <row r="63" spans="2:11" s="1" customFormat="1" ht="15" customHeight="1">
      <c r="B63" s="262"/>
      <c r="C63" s="268"/>
      <c r="D63" s="266" t="s">
        <v>344</v>
      </c>
      <c r="E63" s="266"/>
      <c r="F63" s="266"/>
      <c r="G63" s="266"/>
      <c r="H63" s="266"/>
      <c r="I63" s="266"/>
      <c r="J63" s="266"/>
      <c r="K63" s="264"/>
    </row>
    <row r="64" spans="2:11" s="1" customFormat="1" ht="12.75" customHeight="1">
      <c r="B64" s="262"/>
      <c r="C64" s="268"/>
      <c r="D64" s="268"/>
      <c r="E64" s="272"/>
      <c r="F64" s="268"/>
      <c r="G64" s="268"/>
      <c r="H64" s="268"/>
      <c r="I64" s="268"/>
      <c r="J64" s="268"/>
      <c r="K64" s="264"/>
    </row>
    <row r="65" spans="2:11" s="1" customFormat="1" ht="15" customHeight="1">
      <c r="B65" s="262"/>
      <c r="C65" s="268"/>
      <c r="D65" s="266" t="s">
        <v>345</v>
      </c>
      <c r="E65" s="266"/>
      <c r="F65" s="266"/>
      <c r="G65" s="266"/>
      <c r="H65" s="266"/>
      <c r="I65" s="266"/>
      <c r="J65" s="266"/>
      <c r="K65" s="264"/>
    </row>
    <row r="66" spans="2:11" s="1" customFormat="1" ht="15" customHeight="1">
      <c r="B66" s="262"/>
      <c r="C66" s="268"/>
      <c r="D66" s="271" t="s">
        <v>346</v>
      </c>
      <c r="E66" s="271"/>
      <c r="F66" s="271"/>
      <c r="G66" s="271"/>
      <c r="H66" s="271"/>
      <c r="I66" s="271"/>
      <c r="J66" s="271"/>
      <c r="K66" s="264"/>
    </row>
    <row r="67" spans="2:11" s="1" customFormat="1" ht="15" customHeight="1">
      <c r="B67" s="262"/>
      <c r="C67" s="268"/>
      <c r="D67" s="266" t="s">
        <v>347</v>
      </c>
      <c r="E67" s="266"/>
      <c r="F67" s="266"/>
      <c r="G67" s="266"/>
      <c r="H67" s="266"/>
      <c r="I67" s="266"/>
      <c r="J67" s="266"/>
      <c r="K67" s="264"/>
    </row>
    <row r="68" spans="2:11" s="1" customFormat="1" ht="15" customHeight="1">
      <c r="B68" s="262"/>
      <c r="C68" s="268"/>
      <c r="D68" s="266" t="s">
        <v>348</v>
      </c>
      <c r="E68" s="266"/>
      <c r="F68" s="266"/>
      <c r="G68" s="266"/>
      <c r="H68" s="266"/>
      <c r="I68" s="266"/>
      <c r="J68" s="266"/>
      <c r="K68" s="264"/>
    </row>
    <row r="69" spans="2:11" s="1" customFormat="1" ht="15" customHeight="1">
      <c r="B69" s="262"/>
      <c r="C69" s="268"/>
      <c r="D69" s="266" t="s">
        <v>349</v>
      </c>
      <c r="E69" s="266"/>
      <c r="F69" s="266"/>
      <c r="G69" s="266"/>
      <c r="H69" s="266"/>
      <c r="I69" s="266"/>
      <c r="J69" s="266"/>
      <c r="K69" s="264"/>
    </row>
    <row r="70" spans="2:11" s="1" customFormat="1" ht="15" customHeight="1">
      <c r="B70" s="262"/>
      <c r="C70" s="268"/>
      <c r="D70" s="266" t="s">
        <v>350</v>
      </c>
      <c r="E70" s="266"/>
      <c r="F70" s="266"/>
      <c r="G70" s="266"/>
      <c r="H70" s="266"/>
      <c r="I70" s="266"/>
      <c r="J70" s="266"/>
      <c r="K70" s="264"/>
    </row>
    <row r="71" spans="2:11" s="1" customFormat="1" ht="12.75" customHeight="1">
      <c r="B71" s="273"/>
      <c r="C71" s="274"/>
      <c r="D71" s="274"/>
      <c r="E71" s="274"/>
      <c r="F71" s="274"/>
      <c r="G71" s="274"/>
      <c r="H71" s="274"/>
      <c r="I71" s="274"/>
      <c r="J71" s="274"/>
      <c r="K71" s="275"/>
    </row>
    <row r="72" spans="2:11" s="1" customFormat="1" ht="18.75" customHeight="1">
      <c r="B72" s="276"/>
      <c r="C72" s="276"/>
      <c r="D72" s="276"/>
      <c r="E72" s="276"/>
      <c r="F72" s="276"/>
      <c r="G72" s="276"/>
      <c r="H72" s="276"/>
      <c r="I72" s="276"/>
      <c r="J72" s="276"/>
      <c r="K72" s="277"/>
    </row>
    <row r="73" spans="2:11" s="1" customFormat="1" ht="18.75" customHeight="1">
      <c r="B73" s="277"/>
      <c r="C73" s="277"/>
      <c r="D73" s="277"/>
      <c r="E73" s="277"/>
      <c r="F73" s="277"/>
      <c r="G73" s="277"/>
      <c r="H73" s="277"/>
      <c r="I73" s="277"/>
      <c r="J73" s="277"/>
      <c r="K73" s="277"/>
    </row>
    <row r="74" spans="2:11" s="1" customFormat="1" ht="7.5" customHeight="1">
      <c r="B74" s="278"/>
      <c r="C74" s="279"/>
      <c r="D74" s="279"/>
      <c r="E74" s="279"/>
      <c r="F74" s="279"/>
      <c r="G74" s="279"/>
      <c r="H74" s="279"/>
      <c r="I74" s="279"/>
      <c r="J74" s="279"/>
      <c r="K74" s="280"/>
    </row>
    <row r="75" spans="2:11" s="1" customFormat="1" ht="45" customHeight="1">
      <c r="B75" s="281"/>
      <c r="C75" s="282" t="s">
        <v>351</v>
      </c>
      <c r="D75" s="282"/>
      <c r="E75" s="282"/>
      <c r="F75" s="282"/>
      <c r="G75" s="282"/>
      <c r="H75" s="282"/>
      <c r="I75" s="282"/>
      <c r="J75" s="282"/>
      <c r="K75" s="283"/>
    </row>
    <row r="76" spans="2:11" s="1" customFormat="1" ht="17.25" customHeight="1">
      <c r="B76" s="281"/>
      <c r="C76" s="284" t="s">
        <v>352</v>
      </c>
      <c r="D76" s="284"/>
      <c r="E76" s="284"/>
      <c r="F76" s="284" t="s">
        <v>353</v>
      </c>
      <c r="G76" s="285"/>
      <c r="H76" s="284" t="s">
        <v>56</v>
      </c>
      <c r="I76" s="284" t="s">
        <v>59</v>
      </c>
      <c r="J76" s="284" t="s">
        <v>354</v>
      </c>
      <c r="K76" s="283"/>
    </row>
    <row r="77" spans="2:11" s="1" customFormat="1" ht="17.25" customHeight="1">
      <c r="B77" s="281"/>
      <c r="C77" s="286" t="s">
        <v>355</v>
      </c>
      <c r="D77" s="286"/>
      <c r="E77" s="286"/>
      <c r="F77" s="287" t="s">
        <v>356</v>
      </c>
      <c r="G77" s="288"/>
      <c r="H77" s="286"/>
      <c r="I77" s="286"/>
      <c r="J77" s="286" t="s">
        <v>357</v>
      </c>
      <c r="K77" s="283"/>
    </row>
    <row r="78" spans="2:11" s="1" customFormat="1" ht="5.25" customHeight="1">
      <c r="B78" s="281"/>
      <c r="C78" s="289"/>
      <c r="D78" s="289"/>
      <c r="E78" s="289"/>
      <c r="F78" s="289"/>
      <c r="G78" s="290"/>
      <c r="H78" s="289"/>
      <c r="I78" s="289"/>
      <c r="J78" s="289"/>
      <c r="K78" s="283"/>
    </row>
    <row r="79" spans="2:11" s="1" customFormat="1" ht="15" customHeight="1">
      <c r="B79" s="281"/>
      <c r="C79" s="269" t="s">
        <v>55</v>
      </c>
      <c r="D79" s="291"/>
      <c r="E79" s="291"/>
      <c r="F79" s="292" t="s">
        <v>358</v>
      </c>
      <c r="G79" s="293"/>
      <c r="H79" s="269" t="s">
        <v>359</v>
      </c>
      <c r="I79" s="269" t="s">
        <v>360</v>
      </c>
      <c r="J79" s="269">
        <v>20</v>
      </c>
      <c r="K79" s="283"/>
    </row>
    <row r="80" spans="2:11" s="1" customFormat="1" ht="15" customHeight="1">
      <c r="B80" s="281"/>
      <c r="C80" s="269" t="s">
        <v>361</v>
      </c>
      <c r="D80" s="269"/>
      <c r="E80" s="269"/>
      <c r="F80" s="292" t="s">
        <v>358</v>
      </c>
      <c r="G80" s="293"/>
      <c r="H80" s="269" t="s">
        <v>362</v>
      </c>
      <c r="I80" s="269" t="s">
        <v>360</v>
      </c>
      <c r="J80" s="269">
        <v>120</v>
      </c>
      <c r="K80" s="283"/>
    </row>
    <row r="81" spans="2:11" s="1" customFormat="1" ht="15" customHeight="1">
      <c r="B81" s="294"/>
      <c r="C81" s="269" t="s">
        <v>363</v>
      </c>
      <c r="D81" s="269"/>
      <c r="E81" s="269"/>
      <c r="F81" s="292" t="s">
        <v>364</v>
      </c>
      <c r="G81" s="293"/>
      <c r="H81" s="269" t="s">
        <v>365</v>
      </c>
      <c r="I81" s="269" t="s">
        <v>360</v>
      </c>
      <c r="J81" s="269">
        <v>50</v>
      </c>
      <c r="K81" s="283"/>
    </row>
    <row r="82" spans="2:11" s="1" customFormat="1" ht="15" customHeight="1">
      <c r="B82" s="294"/>
      <c r="C82" s="269" t="s">
        <v>366</v>
      </c>
      <c r="D82" s="269"/>
      <c r="E82" s="269"/>
      <c r="F82" s="292" t="s">
        <v>358</v>
      </c>
      <c r="G82" s="293"/>
      <c r="H82" s="269" t="s">
        <v>367</v>
      </c>
      <c r="I82" s="269" t="s">
        <v>368</v>
      </c>
      <c r="J82" s="269"/>
      <c r="K82" s="283"/>
    </row>
    <row r="83" spans="2:11" s="1" customFormat="1" ht="15" customHeight="1">
      <c r="B83" s="294"/>
      <c r="C83" s="295" t="s">
        <v>369</v>
      </c>
      <c r="D83" s="295"/>
      <c r="E83" s="295"/>
      <c r="F83" s="296" t="s">
        <v>364</v>
      </c>
      <c r="G83" s="295"/>
      <c r="H83" s="295" t="s">
        <v>370</v>
      </c>
      <c r="I83" s="295" t="s">
        <v>360</v>
      </c>
      <c r="J83" s="295">
        <v>15</v>
      </c>
      <c r="K83" s="283"/>
    </row>
    <row r="84" spans="2:11" s="1" customFormat="1" ht="15" customHeight="1">
      <c r="B84" s="294"/>
      <c r="C84" s="295" t="s">
        <v>371</v>
      </c>
      <c r="D84" s="295"/>
      <c r="E84" s="295"/>
      <c r="F84" s="296" t="s">
        <v>364</v>
      </c>
      <c r="G84" s="295"/>
      <c r="H84" s="295" t="s">
        <v>372</v>
      </c>
      <c r="I84" s="295" t="s">
        <v>360</v>
      </c>
      <c r="J84" s="295">
        <v>15</v>
      </c>
      <c r="K84" s="283"/>
    </row>
    <row r="85" spans="2:11" s="1" customFormat="1" ht="15" customHeight="1">
      <c r="B85" s="294"/>
      <c r="C85" s="295" t="s">
        <v>373</v>
      </c>
      <c r="D85" s="295"/>
      <c r="E85" s="295"/>
      <c r="F85" s="296" t="s">
        <v>364</v>
      </c>
      <c r="G85" s="295"/>
      <c r="H85" s="295" t="s">
        <v>374</v>
      </c>
      <c r="I85" s="295" t="s">
        <v>360</v>
      </c>
      <c r="J85" s="295">
        <v>20</v>
      </c>
      <c r="K85" s="283"/>
    </row>
    <row r="86" spans="2:11" s="1" customFormat="1" ht="15" customHeight="1">
      <c r="B86" s="294"/>
      <c r="C86" s="295" t="s">
        <v>375</v>
      </c>
      <c r="D86" s="295"/>
      <c r="E86" s="295"/>
      <c r="F86" s="296" t="s">
        <v>364</v>
      </c>
      <c r="G86" s="295"/>
      <c r="H86" s="295" t="s">
        <v>376</v>
      </c>
      <c r="I86" s="295" t="s">
        <v>360</v>
      </c>
      <c r="J86" s="295">
        <v>20</v>
      </c>
      <c r="K86" s="283"/>
    </row>
    <row r="87" spans="2:11" s="1" customFormat="1" ht="15" customHeight="1">
      <c r="B87" s="294"/>
      <c r="C87" s="269" t="s">
        <v>377</v>
      </c>
      <c r="D87" s="269"/>
      <c r="E87" s="269"/>
      <c r="F87" s="292" t="s">
        <v>364</v>
      </c>
      <c r="G87" s="293"/>
      <c r="H87" s="269" t="s">
        <v>378</v>
      </c>
      <c r="I87" s="269" t="s">
        <v>360</v>
      </c>
      <c r="J87" s="269">
        <v>50</v>
      </c>
      <c r="K87" s="283"/>
    </row>
    <row r="88" spans="2:11" s="1" customFormat="1" ht="15" customHeight="1">
      <c r="B88" s="294"/>
      <c r="C88" s="269" t="s">
        <v>379</v>
      </c>
      <c r="D88" s="269"/>
      <c r="E88" s="269"/>
      <c r="F88" s="292" t="s">
        <v>364</v>
      </c>
      <c r="G88" s="293"/>
      <c r="H88" s="269" t="s">
        <v>380</v>
      </c>
      <c r="I88" s="269" t="s">
        <v>360</v>
      </c>
      <c r="J88" s="269">
        <v>20</v>
      </c>
      <c r="K88" s="283"/>
    </row>
    <row r="89" spans="2:11" s="1" customFormat="1" ht="15" customHeight="1">
      <c r="B89" s="294"/>
      <c r="C89" s="269" t="s">
        <v>381</v>
      </c>
      <c r="D89" s="269"/>
      <c r="E89" s="269"/>
      <c r="F89" s="292" t="s">
        <v>364</v>
      </c>
      <c r="G89" s="293"/>
      <c r="H89" s="269" t="s">
        <v>382</v>
      </c>
      <c r="I89" s="269" t="s">
        <v>360</v>
      </c>
      <c r="J89" s="269">
        <v>20</v>
      </c>
      <c r="K89" s="283"/>
    </row>
    <row r="90" spans="2:11" s="1" customFormat="1" ht="15" customHeight="1">
      <c r="B90" s="294"/>
      <c r="C90" s="269" t="s">
        <v>383</v>
      </c>
      <c r="D90" s="269"/>
      <c r="E90" s="269"/>
      <c r="F90" s="292" t="s">
        <v>364</v>
      </c>
      <c r="G90" s="293"/>
      <c r="H90" s="269" t="s">
        <v>384</v>
      </c>
      <c r="I90" s="269" t="s">
        <v>360</v>
      </c>
      <c r="J90" s="269">
        <v>50</v>
      </c>
      <c r="K90" s="283"/>
    </row>
    <row r="91" spans="2:11" s="1" customFormat="1" ht="15" customHeight="1">
      <c r="B91" s="294"/>
      <c r="C91" s="269" t="s">
        <v>385</v>
      </c>
      <c r="D91" s="269"/>
      <c r="E91" s="269"/>
      <c r="F91" s="292" t="s">
        <v>364</v>
      </c>
      <c r="G91" s="293"/>
      <c r="H91" s="269" t="s">
        <v>385</v>
      </c>
      <c r="I91" s="269" t="s">
        <v>360</v>
      </c>
      <c r="J91" s="269">
        <v>50</v>
      </c>
      <c r="K91" s="283"/>
    </row>
    <row r="92" spans="2:11" s="1" customFormat="1" ht="15" customHeight="1">
      <c r="B92" s="294"/>
      <c r="C92" s="269" t="s">
        <v>386</v>
      </c>
      <c r="D92" s="269"/>
      <c r="E92" s="269"/>
      <c r="F92" s="292" t="s">
        <v>364</v>
      </c>
      <c r="G92" s="293"/>
      <c r="H92" s="269" t="s">
        <v>387</v>
      </c>
      <c r="I92" s="269" t="s">
        <v>360</v>
      </c>
      <c r="J92" s="269">
        <v>255</v>
      </c>
      <c r="K92" s="283"/>
    </row>
    <row r="93" spans="2:11" s="1" customFormat="1" ht="15" customHeight="1">
      <c r="B93" s="294"/>
      <c r="C93" s="269" t="s">
        <v>388</v>
      </c>
      <c r="D93" s="269"/>
      <c r="E93" s="269"/>
      <c r="F93" s="292" t="s">
        <v>358</v>
      </c>
      <c r="G93" s="293"/>
      <c r="H93" s="269" t="s">
        <v>389</v>
      </c>
      <c r="I93" s="269" t="s">
        <v>390</v>
      </c>
      <c r="J93" s="269"/>
      <c r="K93" s="283"/>
    </row>
    <row r="94" spans="2:11" s="1" customFormat="1" ht="15" customHeight="1">
      <c r="B94" s="294"/>
      <c r="C94" s="269" t="s">
        <v>391</v>
      </c>
      <c r="D94" s="269"/>
      <c r="E94" s="269"/>
      <c r="F94" s="292" t="s">
        <v>358</v>
      </c>
      <c r="G94" s="293"/>
      <c r="H94" s="269" t="s">
        <v>392</v>
      </c>
      <c r="I94" s="269" t="s">
        <v>393</v>
      </c>
      <c r="J94" s="269"/>
      <c r="K94" s="283"/>
    </row>
    <row r="95" spans="2:11" s="1" customFormat="1" ht="15" customHeight="1">
      <c r="B95" s="294"/>
      <c r="C95" s="269" t="s">
        <v>394</v>
      </c>
      <c r="D95" s="269"/>
      <c r="E95" s="269"/>
      <c r="F95" s="292" t="s">
        <v>358</v>
      </c>
      <c r="G95" s="293"/>
      <c r="H95" s="269" t="s">
        <v>394</v>
      </c>
      <c r="I95" s="269" t="s">
        <v>393</v>
      </c>
      <c r="J95" s="269"/>
      <c r="K95" s="283"/>
    </row>
    <row r="96" spans="2:11" s="1" customFormat="1" ht="15" customHeight="1">
      <c r="B96" s="294"/>
      <c r="C96" s="269" t="s">
        <v>40</v>
      </c>
      <c r="D96" s="269"/>
      <c r="E96" s="269"/>
      <c r="F96" s="292" t="s">
        <v>358</v>
      </c>
      <c r="G96" s="293"/>
      <c r="H96" s="269" t="s">
        <v>395</v>
      </c>
      <c r="I96" s="269" t="s">
        <v>393</v>
      </c>
      <c r="J96" s="269"/>
      <c r="K96" s="283"/>
    </row>
    <row r="97" spans="2:11" s="1" customFormat="1" ht="15" customHeight="1">
      <c r="B97" s="294"/>
      <c r="C97" s="269" t="s">
        <v>50</v>
      </c>
      <c r="D97" s="269"/>
      <c r="E97" s="269"/>
      <c r="F97" s="292" t="s">
        <v>358</v>
      </c>
      <c r="G97" s="293"/>
      <c r="H97" s="269" t="s">
        <v>396</v>
      </c>
      <c r="I97" s="269" t="s">
        <v>393</v>
      </c>
      <c r="J97" s="269"/>
      <c r="K97" s="283"/>
    </row>
    <row r="98" spans="2:11" s="1" customFormat="1" ht="15" customHeight="1">
      <c r="B98" s="297"/>
      <c r="C98" s="298"/>
      <c r="D98" s="298"/>
      <c r="E98" s="298"/>
      <c r="F98" s="298"/>
      <c r="G98" s="298"/>
      <c r="H98" s="298"/>
      <c r="I98" s="298"/>
      <c r="J98" s="298"/>
      <c r="K98" s="299"/>
    </row>
    <row r="99" spans="2:11" s="1" customFormat="1" ht="18.75" customHeight="1">
      <c r="B99" s="300"/>
      <c r="C99" s="301"/>
      <c r="D99" s="301"/>
      <c r="E99" s="301"/>
      <c r="F99" s="301"/>
      <c r="G99" s="301"/>
      <c r="H99" s="301"/>
      <c r="I99" s="301"/>
      <c r="J99" s="301"/>
      <c r="K99" s="300"/>
    </row>
    <row r="100" spans="2:11" s="1" customFormat="1" ht="18.75" customHeight="1"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</row>
    <row r="101" spans="2:11" s="1" customFormat="1" ht="7.5" customHeight="1">
      <c r="B101" s="278"/>
      <c r="C101" s="279"/>
      <c r="D101" s="279"/>
      <c r="E101" s="279"/>
      <c r="F101" s="279"/>
      <c r="G101" s="279"/>
      <c r="H101" s="279"/>
      <c r="I101" s="279"/>
      <c r="J101" s="279"/>
      <c r="K101" s="280"/>
    </row>
    <row r="102" spans="2:11" s="1" customFormat="1" ht="45" customHeight="1">
      <c r="B102" s="281"/>
      <c r="C102" s="282" t="s">
        <v>397</v>
      </c>
      <c r="D102" s="282"/>
      <c r="E102" s="282"/>
      <c r="F102" s="282"/>
      <c r="G102" s="282"/>
      <c r="H102" s="282"/>
      <c r="I102" s="282"/>
      <c r="J102" s="282"/>
      <c r="K102" s="283"/>
    </row>
    <row r="103" spans="2:11" s="1" customFormat="1" ht="17.25" customHeight="1">
      <c r="B103" s="281"/>
      <c r="C103" s="284" t="s">
        <v>352</v>
      </c>
      <c r="D103" s="284"/>
      <c r="E103" s="284"/>
      <c r="F103" s="284" t="s">
        <v>353</v>
      </c>
      <c r="G103" s="285"/>
      <c r="H103" s="284" t="s">
        <v>56</v>
      </c>
      <c r="I103" s="284" t="s">
        <v>59</v>
      </c>
      <c r="J103" s="284" t="s">
        <v>354</v>
      </c>
      <c r="K103" s="283"/>
    </row>
    <row r="104" spans="2:11" s="1" customFormat="1" ht="17.25" customHeight="1">
      <c r="B104" s="281"/>
      <c r="C104" s="286" t="s">
        <v>355</v>
      </c>
      <c r="D104" s="286"/>
      <c r="E104" s="286"/>
      <c r="F104" s="287" t="s">
        <v>356</v>
      </c>
      <c r="G104" s="288"/>
      <c r="H104" s="286"/>
      <c r="I104" s="286"/>
      <c r="J104" s="286" t="s">
        <v>357</v>
      </c>
      <c r="K104" s="283"/>
    </row>
    <row r="105" spans="2:11" s="1" customFormat="1" ht="5.25" customHeight="1">
      <c r="B105" s="281"/>
      <c r="C105" s="284"/>
      <c r="D105" s="284"/>
      <c r="E105" s="284"/>
      <c r="F105" s="284"/>
      <c r="G105" s="302"/>
      <c r="H105" s="284"/>
      <c r="I105" s="284"/>
      <c r="J105" s="284"/>
      <c r="K105" s="283"/>
    </row>
    <row r="106" spans="2:11" s="1" customFormat="1" ht="15" customHeight="1">
      <c r="B106" s="281"/>
      <c r="C106" s="269" t="s">
        <v>55</v>
      </c>
      <c r="D106" s="291"/>
      <c r="E106" s="291"/>
      <c r="F106" s="292" t="s">
        <v>358</v>
      </c>
      <c r="G106" s="269"/>
      <c r="H106" s="269" t="s">
        <v>398</v>
      </c>
      <c r="I106" s="269" t="s">
        <v>360</v>
      </c>
      <c r="J106" s="269">
        <v>20</v>
      </c>
      <c r="K106" s="283"/>
    </row>
    <row r="107" spans="2:11" s="1" customFormat="1" ht="15" customHeight="1">
      <c r="B107" s="281"/>
      <c r="C107" s="269" t="s">
        <v>361</v>
      </c>
      <c r="D107" s="269"/>
      <c r="E107" s="269"/>
      <c r="F107" s="292" t="s">
        <v>358</v>
      </c>
      <c r="G107" s="269"/>
      <c r="H107" s="269" t="s">
        <v>398</v>
      </c>
      <c r="I107" s="269" t="s">
        <v>360</v>
      </c>
      <c r="J107" s="269">
        <v>120</v>
      </c>
      <c r="K107" s="283"/>
    </row>
    <row r="108" spans="2:11" s="1" customFormat="1" ht="15" customHeight="1">
      <c r="B108" s="294"/>
      <c r="C108" s="269" t="s">
        <v>363</v>
      </c>
      <c r="D108" s="269"/>
      <c r="E108" s="269"/>
      <c r="F108" s="292" t="s">
        <v>364</v>
      </c>
      <c r="G108" s="269"/>
      <c r="H108" s="269" t="s">
        <v>398</v>
      </c>
      <c r="I108" s="269" t="s">
        <v>360</v>
      </c>
      <c r="J108" s="269">
        <v>50</v>
      </c>
      <c r="K108" s="283"/>
    </row>
    <row r="109" spans="2:11" s="1" customFormat="1" ht="15" customHeight="1">
      <c r="B109" s="294"/>
      <c r="C109" s="269" t="s">
        <v>366</v>
      </c>
      <c r="D109" s="269"/>
      <c r="E109" s="269"/>
      <c r="F109" s="292" t="s">
        <v>358</v>
      </c>
      <c r="G109" s="269"/>
      <c r="H109" s="269" t="s">
        <v>398</v>
      </c>
      <c r="I109" s="269" t="s">
        <v>368</v>
      </c>
      <c r="J109" s="269"/>
      <c r="K109" s="283"/>
    </row>
    <row r="110" spans="2:11" s="1" customFormat="1" ht="15" customHeight="1">
      <c r="B110" s="294"/>
      <c r="C110" s="269" t="s">
        <v>377</v>
      </c>
      <c r="D110" s="269"/>
      <c r="E110" s="269"/>
      <c r="F110" s="292" t="s">
        <v>364</v>
      </c>
      <c r="G110" s="269"/>
      <c r="H110" s="269" t="s">
        <v>398</v>
      </c>
      <c r="I110" s="269" t="s">
        <v>360</v>
      </c>
      <c r="J110" s="269">
        <v>50</v>
      </c>
      <c r="K110" s="283"/>
    </row>
    <row r="111" spans="2:11" s="1" customFormat="1" ht="15" customHeight="1">
      <c r="B111" s="294"/>
      <c r="C111" s="269" t="s">
        <v>385</v>
      </c>
      <c r="D111" s="269"/>
      <c r="E111" s="269"/>
      <c r="F111" s="292" t="s">
        <v>364</v>
      </c>
      <c r="G111" s="269"/>
      <c r="H111" s="269" t="s">
        <v>398</v>
      </c>
      <c r="I111" s="269" t="s">
        <v>360</v>
      </c>
      <c r="J111" s="269">
        <v>50</v>
      </c>
      <c r="K111" s="283"/>
    </row>
    <row r="112" spans="2:11" s="1" customFormat="1" ht="15" customHeight="1">
      <c r="B112" s="294"/>
      <c r="C112" s="269" t="s">
        <v>383</v>
      </c>
      <c r="D112" s="269"/>
      <c r="E112" s="269"/>
      <c r="F112" s="292" t="s">
        <v>364</v>
      </c>
      <c r="G112" s="269"/>
      <c r="H112" s="269" t="s">
        <v>398</v>
      </c>
      <c r="I112" s="269" t="s">
        <v>360</v>
      </c>
      <c r="J112" s="269">
        <v>50</v>
      </c>
      <c r="K112" s="283"/>
    </row>
    <row r="113" spans="2:11" s="1" customFormat="1" ht="15" customHeight="1">
      <c r="B113" s="294"/>
      <c r="C113" s="269" t="s">
        <v>55</v>
      </c>
      <c r="D113" s="269"/>
      <c r="E113" s="269"/>
      <c r="F113" s="292" t="s">
        <v>358</v>
      </c>
      <c r="G113" s="269"/>
      <c r="H113" s="269" t="s">
        <v>399</v>
      </c>
      <c r="I113" s="269" t="s">
        <v>360</v>
      </c>
      <c r="J113" s="269">
        <v>20</v>
      </c>
      <c r="K113" s="283"/>
    </row>
    <row r="114" spans="2:11" s="1" customFormat="1" ht="15" customHeight="1">
      <c r="B114" s="294"/>
      <c r="C114" s="269" t="s">
        <v>400</v>
      </c>
      <c r="D114" s="269"/>
      <c r="E114" s="269"/>
      <c r="F114" s="292" t="s">
        <v>358</v>
      </c>
      <c r="G114" s="269"/>
      <c r="H114" s="269" t="s">
        <v>401</v>
      </c>
      <c r="I114" s="269" t="s">
        <v>360</v>
      </c>
      <c r="J114" s="269">
        <v>120</v>
      </c>
      <c r="K114" s="283"/>
    </row>
    <row r="115" spans="2:11" s="1" customFormat="1" ht="15" customHeight="1">
      <c r="B115" s="294"/>
      <c r="C115" s="269" t="s">
        <v>40</v>
      </c>
      <c r="D115" s="269"/>
      <c r="E115" s="269"/>
      <c r="F115" s="292" t="s">
        <v>358</v>
      </c>
      <c r="G115" s="269"/>
      <c r="H115" s="269" t="s">
        <v>402</v>
      </c>
      <c r="I115" s="269" t="s">
        <v>393</v>
      </c>
      <c r="J115" s="269"/>
      <c r="K115" s="283"/>
    </row>
    <row r="116" spans="2:11" s="1" customFormat="1" ht="15" customHeight="1">
      <c r="B116" s="294"/>
      <c r="C116" s="269" t="s">
        <v>50</v>
      </c>
      <c r="D116" s="269"/>
      <c r="E116" s="269"/>
      <c r="F116" s="292" t="s">
        <v>358</v>
      </c>
      <c r="G116" s="269"/>
      <c r="H116" s="269" t="s">
        <v>403</v>
      </c>
      <c r="I116" s="269" t="s">
        <v>393</v>
      </c>
      <c r="J116" s="269"/>
      <c r="K116" s="283"/>
    </row>
    <row r="117" spans="2:11" s="1" customFormat="1" ht="15" customHeight="1">
      <c r="B117" s="294"/>
      <c r="C117" s="269" t="s">
        <v>59</v>
      </c>
      <c r="D117" s="269"/>
      <c r="E117" s="269"/>
      <c r="F117" s="292" t="s">
        <v>358</v>
      </c>
      <c r="G117" s="269"/>
      <c r="H117" s="269" t="s">
        <v>404</v>
      </c>
      <c r="I117" s="269" t="s">
        <v>405</v>
      </c>
      <c r="J117" s="269"/>
      <c r="K117" s="283"/>
    </row>
    <row r="118" spans="2:11" s="1" customFormat="1" ht="15" customHeight="1">
      <c r="B118" s="297"/>
      <c r="C118" s="303"/>
      <c r="D118" s="303"/>
      <c r="E118" s="303"/>
      <c r="F118" s="303"/>
      <c r="G118" s="303"/>
      <c r="H118" s="303"/>
      <c r="I118" s="303"/>
      <c r="J118" s="303"/>
      <c r="K118" s="299"/>
    </row>
    <row r="119" spans="2:11" s="1" customFormat="1" ht="18.75" customHeight="1">
      <c r="B119" s="304"/>
      <c r="C119" s="305"/>
      <c r="D119" s="305"/>
      <c r="E119" s="305"/>
      <c r="F119" s="306"/>
      <c r="G119" s="305"/>
      <c r="H119" s="305"/>
      <c r="I119" s="305"/>
      <c r="J119" s="305"/>
      <c r="K119" s="304"/>
    </row>
    <row r="120" spans="2:11" s="1" customFormat="1" ht="18.75" customHeight="1"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</row>
    <row r="121" spans="2:11" s="1" customFormat="1" ht="7.5" customHeight="1">
      <c r="B121" s="307"/>
      <c r="C121" s="308"/>
      <c r="D121" s="308"/>
      <c r="E121" s="308"/>
      <c r="F121" s="308"/>
      <c r="G121" s="308"/>
      <c r="H121" s="308"/>
      <c r="I121" s="308"/>
      <c r="J121" s="308"/>
      <c r="K121" s="309"/>
    </row>
    <row r="122" spans="2:11" s="1" customFormat="1" ht="45" customHeight="1">
      <c r="B122" s="310"/>
      <c r="C122" s="260" t="s">
        <v>406</v>
      </c>
      <c r="D122" s="260"/>
      <c r="E122" s="260"/>
      <c r="F122" s="260"/>
      <c r="G122" s="260"/>
      <c r="H122" s="260"/>
      <c r="I122" s="260"/>
      <c r="J122" s="260"/>
      <c r="K122" s="311"/>
    </row>
    <row r="123" spans="2:11" s="1" customFormat="1" ht="17.25" customHeight="1">
      <c r="B123" s="312"/>
      <c r="C123" s="284" t="s">
        <v>352</v>
      </c>
      <c r="D123" s="284"/>
      <c r="E123" s="284"/>
      <c r="F123" s="284" t="s">
        <v>353</v>
      </c>
      <c r="G123" s="285"/>
      <c r="H123" s="284" t="s">
        <v>56</v>
      </c>
      <c r="I123" s="284" t="s">
        <v>59</v>
      </c>
      <c r="J123" s="284" t="s">
        <v>354</v>
      </c>
      <c r="K123" s="313"/>
    </row>
    <row r="124" spans="2:11" s="1" customFormat="1" ht="17.25" customHeight="1">
      <c r="B124" s="312"/>
      <c r="C124" s="286" t="s">
        <v>355</v>
      </c>
      <c r="D124" s="286"/>
      <c r="E124" s="286"/>
      <c r="F124" s="287" t="s">
        <v>356</v>
      </c>
      <c r="G124" s="288"/>
      <c r="H124" s="286"/>
      <c r="I124" s="286"/>
      <c r="J124" s="286" t="s">
        <v>357</v>
      </c>
      <c r="K124" s="313"/>
    </row>
    <row r="125" spans="2:11" s="1" customFormat="1" ht="5.25" customHeight="1">
      <c r="B125" s="314"/>
      <c r="C125" s="289"/>
      <c r="D125" s="289"/>
      <c r="E125" s="289"/>
      <c r="F125" s="289"/>
      <c r="G125" s="315"/>
      <c r="H125" s="289"/>
      <c r="I125" s="289"/>
      <c r="J125" s="289"/>
      <c r="K125" s="316"/>
    </row>
    <row r="126" spans="2:11" s="1" customFormat="1" ht="15" customHeight="1">
      <c r="B126" s="314"/>
      <c r="C126" s="269" t="s">
        <v>361</v>
      </c>
      <c r="D126" s="291"/>
      <c r="E126" s="291"/>
      <c r="F126" s="292" t="s">
        <v>358</v>
      </c>
      <c r="G126" s="269"/>
      <c r="H126" s="269" t="s">
        <v>398</v>
      </c>
      <c r="I126" s="269" t="s">
        <v>360</v>
      </c>
      <c r="J126" s="269">
        <v>120</v>
      </c>
      <c r="K126" s="317"/>
    </row>
    <row r="127" spans="2:11" s="1" customFormat="1" ht="15" customHeight="1">
      <c r="B127" s="314"/>
      <c r="C127" s="269" t="s">
        <v>407</v>
      </c>
      <c r="D127" s="269"/>
      <c r="E127" s="269"/>
      <c r="F127" s="292" t="s">
        <v>358</v>
      </c>
      <c r="G127" s="269"/>
      <c r="H127" s="269" t="s">
        <v>408</v>
      </c>
      <c r="I127" s="269" t="s">
        <v>360</v>
      </c>
      <c r="J127" s="269" t="s">
        <v>409</v>
      </c>
      <c r="K127" s="317"/>
    </row>
    <row r="128" spans="2:11" s="1" customFormat="1" ht="15" customHeight="1">
      <c r="B128" s="314"/>
      <c r="C128" s="269" t="s">
        <v>306</v>
      </c>
      <c r="D128" s="269"/>
      <c r="E128" s="269"/>
      <c r="F128" s="292" t="s">
        <v>358</v>
      </c>
      <c r="G128" s="269"/>
      <c r="H128" s="269" t="s">
        <v>410</v>
      </c>
      <c r="I128" s="269" t="s">
        <v>360</v>
      </c>
      <c r="J128" s="269" t="s">
        <v>409</v>
      </c>
      <c r="K128" s="317"/>
    </row>
    <row r="129" spans="2:11" s="1" customFormat="1" ht="15" customHeight="1">
      <c r="B129" s="314"/>
      <c r="C129" s="269" t="s">
        <v>369</v>
      </c>
      <c r="D129" s="269"/>
      <c r="E129" s="269"/>
      <c r="F129" s="292" t="s">
        <v>364</v>
      </c>
      <c r="G129" s="269"/>
      <c r="H129" s="269" t="s">
        <v>370</v>
      </c>
      <c r="I129" s="269" t="s">
        <v>360</v>
      </c>
      <c r="J129" s="269">
        <v>15</v>
      </c>
      <c r="K129" s="317"/>
    </row>
    <row r="130" spans="2:11" s="1" customFormat="1" ht="15" customHeight="1">
      <c r="B130" s="314"/>
      <c r="C130" s="295" t="s">
        <v>371</v>
      </c>
      <c r="D130" s="295"/>
      <c r="E130" s="295"/>
      <c r="F130" s="296" t="s">
        <v>364</v>
      </c>
      <c r="G130" s="295"/>
      <c r="H130" s="295" t="s">
        <v>372</v>
      </c>
      <c r="I130" s="295" t="s">
        <v>360</v>
      </c>
      <c r="J130" s="295">
        <v>15</v>
      </c>
      <c r="K130" s="317"/>
    </row>
    <row r="131" spans="2:11" s="1" customFormat="1" ht="15" customHeight="1">
      <c r="B131" s="314"/>
      <c r="C131" s="295" t="s">
        <v>373</v>
      </c>
      <c r="D131" s="295"/>
      <c r="E131" s="295"/>
      <c r="F131" s="296" t="s">
        <v>364</v>
      </c>
      <c r="G131" s="295"/>
      <c r="H131" s="295" t="s">
        <v>374</v>
      </c>
      <c r="I131" s="295" t="s">
        <v>360</v>
      </c>
      <c r="J131" s="295">
        <v>20</v>
      </c>
      <c r="K131" s="317"/>
    </row>
    <row r="132" spans="2:11" s="1" customFormat="1" ht="15" customHeight="1">
      <c r="B132" s="314"/>
      <c r="C132" s="295" t="s">
        <v>375</v>
      </c>
      <c r="D132" s="295"/>
      <c r="E132" s="295"/>
      <c r="F132" s="296" t="s">
        <v>364</v>
      </c>
      <c r="G132" s="295"/>
      <c r="H132" s="295" t="s">
        <v>376</v>
      </c>
      <c r="I132" s="295" t="s">
        <v>360</v>
      </c>
      <c r="J132" s="295">
        <v>20</v>
      </c>
      <c r="K132" s="317"/>
    </row>
    <row r="133" spans="2:11" s="1" customFormat="1" ht="15" customHeight="1">
      <c r="B133" s="314"/>
      <c r="C133" s="269" t="s">
        <v>363</v>
      </c>
      <c r="D133" s="269"/>
      <c r="E133" s="269"/>
      <c r="F133" s="292" t="s">
        <v>364</v>
      </c>
      <c r="G133" s="269"/>
      <c r="H133" s="269" t="s">
        <v>398</v>
      </c>
      <c r="I133" s="269" t="s">
        <v>360</v>
      </c>
      <c r="J133" s="269">
        <v>50</v>
      </c>
      <c r="K133" s="317"/>
    </row>
    <row r="134" spans="2:11" s="1" customFormat="1" ht="15" customHeight="1">
      <c r="B134" s="314"/>
      <c r="C134" s="269" t="s">
        <v>377</v>
      </c>
      <c r="D134" s="269"/>
      <c r="E134" s="269"/>
      <c r="F134" s="292" t="s">
        <v>364</v>
      </c>
      <c r="G134" s="269"/>
      <c r="H134" s="269" t="s">
        <v>398</v>
      </c>
      <c r="I134" s="269" t="s">
        <v>360</v>
      </c>
      <c r="J134" s="269">
        <v>50</v>
      </c>
      <c r="K134" s="317"/>
    </row>
    <row r="135" spans="2:11" s="1" customFormat="1" ht="15" customHeight="1">
      <c r="B135" s="314"/>
      <c r="C135" s="269" t="s">
        <v>383</v>
      </c>
      <c r="D135" s="269"/>
      <c r="E135" s="269"/>
      <c r="F135" s="292" t="s">
        <v>364</v>
      </c>
      <c r="G135" s="269"/>
      <c r="H135" s="269" t="s">
        <v>398</v>
      </c>
      <c r="I135" s="269" t="s">
        <v>360</v>
      </c>
      <c r="J135" s="269">
        <v>50</v>
      </c>
      <c r="K135" s="317"/>
    </row>
    <row r="136" spans="2:11" s="1" customFormat="1" ht="15" customHeight="1">
      <c r="B136" s="314"/>
      <c r="C136" s="269" t="s">
        <v>385</v>
      </c>
      <c r="D136" s="269"/>
      <c r="E136" s="269"/>
      <c r="F136" s="292" t="s">
        <v>364</v>
      </c>
      <c r="G136" s="269"/>
      <c r="H136" s="269" t="s">
        <v>398</v>
      </c>
      <c r="I136" s="269" t="s">
        <v>360</v>
      </c>
      <c r="J136" s="269">
        <v>50</v>
      </c>
      <c r="K136" s="317"/>
    </row>
    <row r="137" spans="2:11" s="1" customFormat="1" ht="15" customHeight="1">
      <c r="B137" s="314"/>
      <c r="C137" s="269" t="s">
        <v>386</v>
      </c>
      <c r="D137" s="269"/>
      <c r="E137" s="269"/>
      <c r="F137" s="292" t="s">
        <v>364</v>
      </c>
      <c r="G137" s="269"/>
      <c r="H137" s="269" t="s">
        <v>411</v>
      </c>
      <c r="I137" s="269" t="s">
        <v>360</v>
      </c>
      <c r="J137" s="269">
        <v>255</v>
      </c>
      <c r="K137" s="317"/>
    </row>
    <row r="138" spans="2:11" s="1" customFormat="1" ht="15" customHeight="1">
      <c r="B138" s="314"/>
      <c r="C138" s="269" t="s">
        <v>388</v>
      </c>
      <c r="D138" s="269"/>
      <c r="E138" s="269"/>
      <c r="F138" s="292" t="s">
        <v>358</v>
      </c>
      <c r="G138" s="269"/>
      <c r="H138" s="269" t="s">
        <v>412</v>
      </c>
      <c r="I138" s="269" t="s">
        <v>390</v>
      </c>
      <c r="J138" s="269"/>
      <c r="K138" s="317"/>
    </row>
    <row r="139" spans="2:11" s="1" customFormat="1" ht="15" customHeight="1">
      <c r="B139" s="314"/>
      <c r="C139" s="269" t="s">
        <v>391</v>
      </c>
      <c r="D139" s="269"/>
      <c r="E139" s="269"/>
      <c r="F139" s="292" t="s">
        <v>358</v>
      </c>
      <c r="G139" s="269"/>
      <c r="H139" s="269" t="s">
        <v>413</v>
      </c>
      <c r="I139" s="269" t="s">
        <v>393</v>
      </c>
      <c r="J139" s="269"/>
      <c r="K139" s="317"/>
    </row>
    <row r="140" spans="2:11" s="1" customFormat="1" ht="15" customHeight="1">
      <c r="B140" s="314"/>
      <c r="C140" s="269" t="s">
        <v>394</v>
      </c>
      <c r="D140" s="269"/>
      <c r="E140" s="269"/>
      <c r="F140" s="292" t="s">
        <v>358</v>
      </c>
      <c r="G140" s="269"/>
      <c r="H140" s="269" t="s">
        <v>394</v>
      </c>
      <c r="I140" s="269" t="s">
        <v>393</v>
      </c>
      <c r="J140" s="269"/>
      <c r="K140" s="317"/>
    </row>
    <row r="141" spans="2:11" s="1" customFormat="1" ht="15" customHeight="1">
      <c r="B141" s="314"/>
      <c r="C141" s="269" t="s">
        <v>40</v>
      </c>
      <c r="D141" s="269"/>
      <c r="E141" s="269"/>
      <c r="F141" s="292" t="s">
        <v>358</v>
      </c>
      <c r="G141" s="269"/>
      <c r="H141" s="269" t="s">
        <v>414</v>
      </c>
      <c r="I141" s="269" t="s">
        <v>393</v>
      </c>
      <c r="J141" s="269"/>
      <c r="K141" s="317"/>
    </row>
    <row r="142" spans="2:11" s="1" customFormat="1" ht="15" customHeight="1">
      <c r="B142" s="314"/>
      <c r="C142" s="269" t="s">
        <v>415</v>
      </c>
      <c r="D142" s="269"/>
      <c r="E142" s="269"/>
      <c r="F142" s="292" t="s">
        <v>358</v>
      </c>
      <c r="G142" s="269"/>
      <c r="H142" s="269" t="s">
        <v>416</v>
      </c>
      <c r="I142" s="269" t="s">
        <v>393</v>
      </c>
      <c r="J142" s="269"/>
      <c r="K142" s="317"/>
    </row>
    <row r="143" spans="2:11" s="1" customFormat="1" ht="15" customHeight="1">
      <c r="B143" s="318"/>
      <c r="C143" s="319"/>
      <c r="D143" s="319"/>
      <c r="E143" s="319"/>
      <c r="F143" s="319"/>
      <c r="G143" s="319"/>
      <c r="H143" s="319"/>
      <c r="I143" s="319"/>
      <c r="J143" s="319"/>
      <c r="K143" s="320"/>
    </row>
    <row r="144" spans="2:11" s="1" customFormat="1" ht="18.75" customHeight="1">
      <c r="B144" s="305"/>
      <c r="C144" s="305"/>
      <c r="D144" s="305"/>
      <c r="E144" s="305"/>
      <c r="F144" s="306"/>
      <c r="G144" s="305"/>
      <c r="H144" s="305"/>
      <c r="I144" s="305"/>
      <c r="J144" s="305"/>
      <c r="K144" s="305"/>
    </row>
    <row r="145" spans="2:11" s="1" customFormat="1" ht="18.75" customHeight="1"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</row>
    <row r="146" spans="2:11" s="1" customFormat="1" ht="7.5" customHeight="1">
      <c r="B146" s="278"/>
      <c r="C146" s="279"/>
      <c r="D146" s="279"/>
      <c r="E146" s="279"/>
      <c r="F146" s="279"/>
      <c r="G146" s="279"/>
      <c r="H146" s="279"/>
      <c r="I146" s="279"/>
      <c r="J146" s="279"/>
      <c r="K146" s="280"/>
    </row>
    <row r="147" spans="2:11" s="1" customFormat="1" ht="45" customHeight="1">
      <c r="B147" s="281"/>
      <c r="C147" s="282" t="s">
        <v>417</v>
      </c>
      <c r="D147" s="282"/>
      <c r="E147" s="282"/>
      <c r="F147" s="282"/>
      <c r="G147" s="282"/>
      <c r="H147" s="282"/>
      <c r="I147" s="282"/>
      <c r="J147" s="282"/>
      <c r="K147" s="283"/>
    </row>
    <row r="148" spans="2:11" s="1" customFormat="1" ht="17.25" customHeight="1">
      <c r="B148" s="281"/>
      <c r="C148" s="284" t="s">
        <v>352</v>
      </c>
      <c r="D148" s="284"/>
      <c r="E148" s="284"/>
      <c r="F148" s="284" t="s">
        <v>353</v>
      </c>
      <c r="G148" s="285"/>
      <c r="H148" s="284" t="s">
        <v>56</v>
      </c>
      <c r="I148" s="284" t="s">
        <v>59</v>
      </c>
      <c r="J148" s="284" t="s">
        <v>354</v>
      </c>
      <c r="K148" s="283"/>
    </row>
    <row r="149" spans="2:11" s="1" customFormat="1" ht="17.25" customHeight="1">
      <c r="B149" s="281"/>
      <c r="C149" s="286" t="s">
        <v>355</v>
      </c>
      <c r="D149" s="286"/>
      <c r="E149" s="286"/>
      <c r="F149" s="287" t="s">
        <v>356</v>
      </c>
      <c r="G149" s="288"/>
      <c r="H149" s="286"/>
      <c r="I149" s="286"/>
      <c r="J149" s="286" t="s">
        <v>357</v>
      </c>
      <c r="K149" s="283"/>
    </row>
    <row r="150" spans="2:11" s="1" customFormat="1" ht="5.25" customHeight="1">
      <c r="B150" s="294"/>
      <c r="C150" s="289"/>
      <c r="D150" s="289"/>
      <c r="E150" s="289"/>
      <c r="F150" s="289"/>
      <c r="G150" s="290"/>
      <c r="H150" s="289"/>
      <c r="I150" s="289"/>
      <c r="J150" s="289"/>
      <c r="K150" s="317"/>
    </row>
    <row r="151" spans="2:11" s="1" customFormat="1" ht="15" customHeight="1">
      <c r="B151" s="294"/>
      <c r="C151" s="321" t="s">
        <v>361</v>
      </c>
      <c r="D151" s="269"/>
      <c r="E151" s="269"/>
      <c r="F151" s="322" t="s">
        <v>358</v>
      </c>
      <c r="G151" s="269"/>
      <c r="H151" s="321" t="s">
        <v>398</v>
      </c>
      <c r="I151" s="321" t="s">
        <v>360</v>
      </c>
      <c r="J151" s="321">
        <v>120</v>
      </c>
      <c r="K151" s="317"/>
    </row>
    <row r="152" spans="2:11" s="1" customFormat="1" ht="15" customHeight="1">
      <c r="B152" s="294"/>
      <c r="C152" s="321" t="s">
        <v>407</v>
      </c>
      <c r="D152" s="269"/>
      <c r="E152" s="269"/>
      <c r="F152" s="322" t="s">
        <v>358</v>
      </c>
      <c r="G152" s="269"/>
      <c r="H152" s="321" t="s">
        <v>418</v>
      </c>
      <c r="I152" s="321" t="s">
        <v>360</v>
      </c>
      <c r="J152" s="321" t="s">
        <v>409</v>
      </c>
      <c r="K152" s="317"/>
    </row>
    <row r="153" spans="2:11" s="1" customFormat="1" ht="15" customHeight="1">
      <c r="B153" s="294"/>
      <c r="C153" s="321" t="s">
        <v>306</v>
      </c>
      <c r="D153" s="269"/>
      <c r="E153" s="269"/>
      <c r="F153" s="322" t="s">
        <v>358</v>
      </c>
      <c r="G153" s="269"/>
      <c r="H153" s="321" t="s">
        <v>419</v>
      </c>
      <c r="I153" s="321" t="s">
        <v>360</v>
      </c>
      <c r="J153" s="321" t="s">
        <v>409</v>
      </c>
      <c r="K153" s="317"/>
    </row>
    <row r="154" spans="2:11" s="1" customFormat="1" ht="15" customHeight="1">
      <c r="B154" s="294"/>
      <c r="C154" s="321" t="s">
        <v>363</v>
      </c>
      <c r="D154" s="269"/>
      <c r="E154" s="269"/>
      <c r="F154" s="322" t="s">
        <v>364</v>
      </c>
      <c r="G154" s="269"/>
      <c r="H154" s="321" t="s">
        <v>398</v>
      </c>
      <c r="I154" s="321" t="s">
        <v>360</v>
      </c>
      <c r="J154" s="321">
        <v>50</v>
      </c>
      <c r="K154" s="317"/>
    </row>
    <row r="155" spans="2:11" s="1" customFormat="1" ht="15" customHeight="1">
      <c r="B155" s="294"/>
      <c r="C155" s="321" t="s">
        <v>366</v>
      </c>
      <c r="D155" s="269"/>
      <c r="E155" s="269"/>
      <c r="F155" s="322" t="s">
        <v>358</v>
      </c>
      <c r="G155" s="269"/>
      <c r="H155" s="321" t="s">
        <v>398</v>
      </c>
      <c r="I155" s="321" t="s">
        <v>368</v>
      </c>
      <c r="J155" s="321"/>
      <c r="K155" s="317"/>
    </row>
    <row r="156" spans="2:11" s="1" customFormat="1" ht="15" customHeight="1">
      <c r="B156" s="294"/>
      <c r="C156" s="321" t="s">
        <v>377</v>
      </c>
      <c r="D156" s="269"/>
      <c r="E156" s="269"/>
      <c r="F156" s="322" t="s">
        <v>364</v>
      </c>
      <c r="G156" s="269"/>
      <c r="H156" s="321" t="s">
        <v>398</v>
      </c>
      <c r="I156" s="321" t="s">
        <v>360</v>
      </c>
      <c r="J156" s="321">
        <v>50</v>
      </c>
      <c r="K156" s="317"/>
    </row>
    <row r="157" spans="2:11" s="1" customFormat="1" ht="15" customHeight="1">
      <c r="B157" s="294"/>
      <c r="C157" s="321" t="s">
        <v>385</v>
      </c>
      <c r="D157" s="269"/>
      <c r="E157" s="269"/>
      <c r="F157" s="322" t="s">
        <v>364</v>
      </c>
      <c r="G157" s="269"/>
      <c r="H157" s="321" t="s">
        <v>398</v>
      </c>
      <c r="I157" s="321" t="s">
        <v>360</v>
      </c>
      <c r="J157" s="321">
        <v>50</v>
      </c>
      <c r="K157" s="317"/>
    </row>
    <row r="158" spans="2:11" s="1" customFormat="1" ht="15" customHeight="1">
      <c r="B158" s="294"/>
      <c r="C158" s="321" t="s">
        <v>383</v>
      </c>
      <c r="D158" s="269"/>
      <c r="E158" s="269"/>
      <c r="F158" s="322" t="s">
        <v>364</v>
      </c>
      <c r="G158" s="269"/>
      <c r="H158" s="321" t="s">
        <v>398</v>
      </c>
      <c r="I158" s="321" t="s">
        <v>360</v>
      </c>
      <c r="J158" s="321">
        <v>50</v>
      </c>
      <c r="K158" s="317"/>
    </row>
    <row r="159" spans="2:11" s="1" customFormat="1" ht="15" customHeight="1">
      <c r="B159" s="294"/>
      <c r="C159" s="321" t="s">
        <v>89</v>
      </c>
      <c r="D159" s="269"/>
      <c r="E159" s="269"/>
      <c r="F159" s="322" t="s">
        <v>358</v>
      </c>
      <c r="G159" s="269"/>
      <c r="H159" s="321" t="s">
        <v>420</v>
      </c>
      <c r="I159" s="321" t="s">
        <v>360</v>
      </c>
      <c r="J159" s="321" t="s">
        <v>421</v>
      </c>
      <c r="K159" s="317"/>
    </row>
    <row r="160" spans="2:11" s="1" customFormat="1" ht="15" customHeight="1">
      <c r="B160" s="294"/>
      <c r="C160" s="321" t="s">
        <v>422</v>
      </c>
      <c r="D160" s="269"/>
      <c r="E160" s="269"/>
      <c r="F160" s="322" t="s">
        <v>358</v>
      </c>
      <c r="G160" s="269"/>
      <c r="H160" s="321" t="s">
        <v>423</v>
      </c>
      <c r="I160" s="321" t="s">
        <v>393</v>
      </c>
      <c r="J160" s="321"/>
      <c r="K160" s="317"/>
    </row>
    <row r="161" spans="2:11" s="1" customFormat="1" ht="15" customHeight="1">
      <c r="B161" s="323"/>
      <c r="C161" s="303"/>
      <c r="D161" s="303"/>
      <c r="E161" s="303"/>
      <c r="F161" s="303"/>
      <c r="G161" s="303"/>
      <c r="H161" s="303"/>
      <c r="I161" s="303"/>
      <c r="J161" s="303"/>
      <c r="K161" s="324"/>
    </row>
    <row r="162" spans="2:11" s="1" customFormat="1" ht="18.75" customHeight="1">
      <c r="B162" s="305"/>
      <c r="C162" s="315"/>
      <c r="D162" s="315"/>
      <c r="E162" s="315"/>
      <c r="F162" s="325"/>
      <c r="G162" s="315"/>
      <c r="H162" s="315"/>
      <c r="I162" s="315"/>
      <c r="J162" s="315"/>
      <c r="K162" s="305"/>
    </row>
    <row r="163" spans="2:11" s="1" customFormat="1" ht="18.75" customHeight="1">
      <c r="B163" s="277"/>
      <c r="C163" s="277"/>
      <c r="D163" s="277"/>
      <c r="E163" s="277"/>
      <c r="F163" s="277"/>
      <c r="G163" s="277"/>
      <c r="H163" s="277"/>
      <c r="I163" s="277"/>
      <c r="J163" s="277"/>
      <c r="K163" s="277"/>
    </row>
    <row r="164" spans="2:11" s="1" customFormat="1" ht="7.5" customHeight="1">
      <c r="B164" s="256"/>
      <c r="C164" s="257"/>
      <c r="D164" s="257"/>
      <c r="E164" s="257"/>
      <c r="F164" s="257"/>
      <c r="G164" s="257"/>
      <c r="H164" s="257"/>
      <c r="I164" s="257"/>
      <c r="J164" s="257"/>
      <c r="K164" s="258"/>
    </row>
    <row r="165" spans="2:11" s="1" customFormat="1" ht="45" customHeight="1">
      <c r="B165" s="259"/>
      <c r="C165" s="260" t="s">
        <v>424</v>
      </c>
      <c r="D165" s="260"/>
      <c r="E165" s="260"/>
      <c r="F165" s="260"/>
      <c r="G165" s="260"/>
      <c r="H165" s="260"/>
      <c r="I165" s="260"/>
      <c r="J165" s="260"/>
      <c r="K165" s="261"/>
    </row>
    <row r="166" spans="2:11" s="1" customFormat="1" ht="17.25" customHeight="1">
      <c r="B166" s="259"/>
      <c r="C166" s="284" t="s">
        <v>352</v>
      </c>
      <c r="D166" s="284"/>
      <c r="E166" s="284"/>
      <c r="F166" s="284" t="s">
        <v>353</v>
      </c>
      <c r="G166" s="326"/>
      <c r="H166" s="327" t="s">
        <v>56</v>
      </c>
      <c r="I166" s="327" t="s">
        <v>59</v>
      </c>
      <c r="J166" s="284" t="s">
        <v>354</v>
      </c>
      <c r="K166" s="261"/>
    </row>
    <row r="167" spans="2:11" s="1" customFormat="1" ht="17.25" customHeight="1">
      <c r="B167" s="262"/>
      <c r="C167" s="286" t="s">
        <v>355</v>
      </c>
      <c r="D167" s="286"/>
      <c r="E167" s="286"/>
      <c r="F167" s="287" t="s">
        <v>356</v>
      </c>
      <c r="G167" s="328"/>
      <c r="H167" s="329"/>
      <c r="I167" s="329"/>
      <c r="J167" s="286" t="s">
        <v>357</v>
      </c>
      <c r="K167" s="264"/>
    </row>
    <row r="168" spans="2:11" s="1" customFormat="1" ht="5.25" customHeight="1">
      <c r="B168" s="294"/>
      <c r="C168" s="289"/>
      <c r="D168" s="289"/>
      <c r="E168" s="289"/>
      <c r="F168" s="289"/>
      <c r="G168" s="290"/>
      <c r="H168" s="289"/>
      <c r="I168" s="289"/>
      <c r="J168" s="289"/>
      <c r="K168" s="317"/>
    </row>
    <row r="169" spans="2:11" s="1" customFormat="1" ht="15" customHeight="1">
      <c r="B169" s="294"/>
      <c r="C169" s="269" t="s">
        <v>361</v>
      </c>
      <c r="D169" s="269"/>
      <c r="E169" s="269"/>
      <c r="F169" s="292" t="s">
        <v>358</v>
      </c>
      <c r="G169" s="269"/>
      <c r="H169" s="269" t="s">
        <v>398</v>
      </c>
      <c r="I169" s="269" t="s">
        <v>360</v>
      </c>
      <c r="J169" s="269">
        <v>120</v>
      </c>
      <c r="K169" s="317"/>
    </row>
    <row r="170" spans="2:11" s="1" customFormat="1" ht="15" customHeight="1">
      <c r="B170" s="294"/>
      <c r="C170" s="269" t="s">
        <v>407</v>
      </c>
      <c r="D170" s="269"/>
      <c r="E170" s="269"/>
      <c r="F170" s="292" t="s">
        <v>358</v>
      </c>
      <c r="G170" s="269"/>
      <c r="H170" s="269" t="s">
        <v>408</v>
      </c>
      <c r="I170" s="269" t="s">
        <v>360</v>
      </c>
      <c r="J170" s="269" t="s">
        <v>409</v>
      </c>
      <c r="K170" s="317"/>
    </row>
    <row r="171" spans="2:11" s="1" customFormat="1" ht="15" customHeight="1">
      <c r="B171" s="294"/>
      <c r="C171" s="269" t="s">
        <v>306</v>
      </c>
      <c r="D171" s="269"/>
      <c r="E171" s="269"/>
      <c r="F171" s="292" t="s">
        <v>358</v>
      </c>
      <c r="G171" s="269"/>
      <c r="H171" s="269" t="s">
        <v>425</v>
      </c>
      <c r="I171" s="269" t="s">
        <v>360</v>
      </c>
      <c r="J171" s="269" t="s">
        <v>409</v>
      </c>
      <c r="K171" s="317"/>
    </row>
    <row r="172" spans="2:11" s="1" customFormat="1" ht="15" customHeight="1">
      <c r="B172" s="294"/>
      <c r="C172" s="269" t="s">
        <v>363</v>
      </c>
      <c r="D172" s="269"/>
      <c r="E172" s="269"/>
      <c r="F172" s="292" t="s">
        <v>364</v>
      </c>
      <c r="G172" s="269"/>
      <c r="H172" s="269" t="s">
        <v>425</v>
      </c>
      <c r="I172" s="269" t="s">
        <v>360</v>
      </c>
      <c r="J172" s="269">
        <v>50</v>
      </c>
      <c r="K172" s="317"/>
    </row>
    <row r="173" spans="2:11" s="1" customFormat="1" ht="15" customHeight="1">
      <c r="B173" s="294"/>
      <c r="C173" s="269" t="s">
        <v>366</v>
      </c>
      <c r="D173" s="269"/>
      <c r="E173" s="269"/>
      <c r="F173" s="292" t="s">
        <v>358</v>
      </c>
      <c r="G173" s="269"/>
      <c r="H173" s="269" t="s">
        <v>425</v>
      </c>
      <c r="I173" s="269" t="s">
        <v>368</v>
      </c>
      <c r="J173" s="269"/>
      <c r="K173" s="317"/>
    </row>
    <row r="174" spans="2:11" s="1" customFormat="1" ht="15" customHeight="1">
      <c r="B174" s="294"/>
      <c r="C174" s="269" t="s">
        <v>377</v>
      </c>
      <c r="D174" s="269"/>
      <c r="E174" s="269"/>
      <c r="F174" s="292" t="s">
        <v>364</v>
      </c>
      <c r="G174" s="269"/>
      <c r="H174" s="269" t="s">
        <v>425</v>
      </c>
      <c r="I174" s="269" t="s">
        <v>360</v>
      </c>
      <c r="J174" s="269">
        <v>50</v>
      </c>
      <c r="K174" s="317"/>
    </row>
    <row r="175" spans="2:11" s="1" customFormat="1" ht="15" customHeight="1">
      <c r="B175" s="294"/>
      <c r="C175" s="269" t="s">
        <v>385</v>
      </c>
      <c r="D175" s="269"/>
      <c r="E175" s="269"/>
      <c r="F175" s="292" t="s">
        <v>364</v>
      </c>
      <c r="G175" s="269"/>
      <c r="H175" s="269" t="s">
        <v>425</v>
      </c>
      <c r="I175" s="269" t="s">
        <v>360</v>
      </c>
      <c r="J175" s="269">
        <v>50</v>
      </c>
      <c r="K175" s="317"/>
    </row>
    <row r="176" spans="2:11" s="1" customFormat="1" ht="15" customHeight="1">
      <c r="B176" s="294"/>
      <c r="C176" s="269" t="s">
        <v>383</v>
      </c>
      <c r="D176" s="269"/>
      <c r="E176" s="269"/>
      <c r="F176" s="292" t="s">
        <v>364</v>
      </c>
      <c r="G176" s="269"/>
      <c r="H176" s="269" t="s">
        <v>425</v>
      </c>
      <c r="I176" s="269" t="s">
        <v>360</v>
      </c>
      <c r="J176" s="269">
        <v>50</v>
      </c>
      <c r="K176" s="317"/>
    </row>
    <row r="177" spans="2:11" s="1" customFormat="1" ht="15" customHeight="1">
      <c r="B177" s="294"/>
      <c r="C177" s="269" t="s">
        <v>102</v>
      </c>
      <c r="D177" s="269"/>
      <c r="E177" s="269"/>
      <c r="F177" s="292" t="s">
        <v>358</v>
      </c>
      <c r="G177" s="269"/>
      <c r="H177" s="269" t="s">
        <v>426</v>
      </c>
      <c r="I177" s="269" t="s">
        <v>427</v>
      </c>
      <c r="J177" s="269"/>
      <c r="K177" s="317"/>
    </row>
    <row r="178" spans="2:11" s="1" customFormat="1" ht="15" customHeight="1">
      <c r="B178" s="294"/>
      <c r="C178" s="269" t="s">
        <v>59</v>
      </c>
      <c r="D178" s="269"/>
      <c r="E178" s="269"/>
      <c r="F178" s="292" t="s">
        <v>358</v>
      </c>
      <c r="G178" s="269"/>
      <c r="H178" s="269" t="s">
        <v>428</v>
      </c>
      <c r="I178" s="269" t="s">
        <v>429</v>
      </c>
      <c r="J178" s="269">
        <v>1</v>
      </c>
      <c r="K178" s="317"/>
    </row>
    <row r="179" spans="2:11" s="1" customFormat="1" ht="15" customHeight="1">
      <c r="B179" s="294"/>
      <c r="C179" s="269" t="s">
        <v>55</v>
      </c>
      <c r="D179" s="269"/>
      <c r="E179" s="269"/>
      <c r="F179" s="292" t="s">
        <v>358</v>
      </c>
      <c r="G179" s="269"/>
      <c r="H179" s="269" t="s">
        <v>430</v>
      </c>
      <c r="I179" s="269" t="s">
        <v>360</v>
      </c>
      <c r="J179" s="269">
        <v>20</v>
      </c>
      <c r="K179" s="317"/>
    </row>
    <row r="180" spans="2:11" s="1" customFormat="1" ht="15" customHeight="1">
      <c r="B180" s="294"/>
      <c r="C180" s="269" t="s">
        <v>56</v>
      </c>
      <c r="D180" s="269"/>
      <c r="E180" s="269"/>
      <c r="F180" s="292" t="s">
        <v>358</v>
      </c>
      <c r="G180" s="269"/>
      <c r="H180" s="269" t="s">
        <v>431</v>
      </c>
      <c r="I180" s="269" t="s">
        <v>360</v>
      </c>
      <c r="J180" s="269">
        <v>255</v>
      </c>
      <c r="K180" s="317"/>
    </row>
    <row r="181" spans="2:11" s="1" customFormat="1" ht="15" customHeight="1">
      <c r="B181" s="294"/>
      <c r="C181" s="269" t="s">
        <v>103</v>
      </c>
      <c r="D181" s="269"/>
      <c r="E181" s="269"/>
      <c r="F181" s="292" t="s">
        <v>358</v>
      </c>
      <c r="G181" s="269"/>
      <c r="H181" s="269" t="s">
        <v>322</v>
      </c>
      <c r="I181" s="269" t="s">
        <v>360</v>
      </c>
      <c r="J181" s="269">
        <v>10</v>
      </c>
      <c r="K181" s="317"/>
    </row>
    <row r="182" spans="2:11" s="1" customFormat="1" ht="15" customHeight="1">
      <c r="B182" s="294"/>
      <c r="C182" s="269" t="s">
        <v>104</v>
      </c>
      <c r="D182" s="269"/>
      <c r="E182" s="269"/>
      <c r="F182" s="292" t="s">
        <v>358</v>
      </c>
      <c r="G182" s="269"/>
      <c r="H182" s="269" t="s">
        <v>432</v>
      </c>
      <c r="I182" s="269" t="s">
        <v>393</v>
      </c>
      <c r="J182" s="269"/>
      <c r="K182" s="317"/>
    </row>
    <row r="183" spans="2:11" s="1" customFormat="1" ht="15" customHeight="1">
      <c r="B183" s="294"/>
      <c r="C183" s="269" t="s">
        <v>433</v>
      </c>
      <c r="D183" s="269"/>
      <c r="E183" s="269"/>
      <c r="F183" s="292" t="s">
        <v>358</v>
      </c>
      <c r="G183" s="269"/>
      <c r="H183" s="269" t="s">
        <v>434</v>
      </c>
      <c r="I183" s="269" t="s">
        <v>393</v>
      </c>
      <c r="J183" s="269"/>
      <c r="K183" s="317"/>
    </row>
    <row r="184" spans="2:11" s="1" customFormat="1" ht="15" customHeight="1">
      <c r="B184" s="294"/>
      <c r="C184" s="269" t="s">
        <v>422</v>
      </c>
      <c r="D184" s="269"/>
      <c r="E184" s="269"/>
      <c r="F184" s="292" t="s">
        <v>358</v>
      </c>
      <c r="G184" s="269"/>
      <c r="H184" s="269" t="s">
        <v>435</v>
      </c>
      <c r="I184" s="269" t="s">
        <v>393</v>
      </c>
      <c r="J184" s="269"/>
      <c r="K184" s="317"/>
    </row>
    <row r="185" spans="2:11" s="1" customFormat="1" ht="15" customHeight="1">
      <c r="B185" s="294"/>
      <c r="C185" s="269" t="s">
        <v>106</v>
      </c>
      <c r="D185" s="269"/>
      <c r="E185" s="269"/>
      <c r="F185" s="292" t="s">
        <v>364</v>
      </c>
      <c r="G185" s="269"/>
      <c r="H185" s="269" t="s">
        <v>436</v>
      </c>
      <c r="I185" s="269" t="s">
        <v>360</v>
      </c>
      <c r="J185" s="269">
        <v>50</v>
      </c>
      <c r="K185" s="317"/>
    </row>
    <row r="186" spans="2:11" s="1" customFormat="1" ht="15" customHeight="1">
      <c r="B186" s="294"/>
      <c r="C186" s="269" t="s">
        <v>437</v>
      </c>
      <c r="D186" s="269"/>
      <c r="E186" s="269"/>
      <c r="F186" s="292" t="s">
        <v>364</v>
      </c>
      <c r="G186" s="269"/>
      <c r="H186" s="269" t="s">
        <v>438</v>
      </c>
      <c r="I186" s="269" t="s">
        <v>439</v>
      </c>
      <c r="J186" s="269"/>
      <c r="K186" s="317"/>
    </row>
    <row r="187" spans="2:11" s="1" customFormat="1" ht="15" customHeight="1">
      <c r="B187" s="294"/>
      <c r="C187" s="269" t="s">
        <v>440</v>
      </c>
      <c r="D187" s="269"/>
      <c r="E187" s="269"/>
      <c r="F187" s="292" t="s">
        <v>364</v>
      </c>
      <c r="G187" s="269"/>
      <c r="H187" s="269" t="s">
        <v>441</v>
      </c>
      <c r="I187" s="269" t="s">
        <v>439</v>
      </c>
      <c r="J187" s="269"/>
      <c r="K187" s="317"/>
    </row>
    <row r="188" spans="2:11" s="1" customFormat="1" ht="15" customHeight="1">
      <c r="B188" s="294"/>
      <c r="C188" s="269" t="s">
        <v>442</v>
      </c>
      <c r="D188" s="269"/>
      <c r="E188" s="269"/>
      <c r="F188" s="292" t="s">
        <v>364</v>
      </c>
      <c r="G188" s="269"/>
      <c r="H188" s="269" t="s">
        <v>443</v>
      </c>
      <c r="I188" s="269" t="s">
        <v>439</v>
      </c>
      <c r="J188" s="269"/>
      <c r="K188" s="317"/>
    </row>
    <row r="189" spans="2:11" s="1" customFormat="1" ht="15" customHeight="1">
      <c r="B189" s="294"/>
      <c r="C189" s="330" t="s">
        <v>444</v>
      </c>
      <c r="D189" s="269"/>
      <c r="E189" s="269"/>
      <c r="F189" s="292" t="s">
        <v>364</v>
      </c>
      <c r="G189" s="269"/>
      <c r="H189" s="269" t="s">
        <v>445</v>
      </c>
      <c r="I189" s="269" t="s">
        <v>446</v>
      </c>
      <c r="J189" s="331" t="s">
        <v>447</v>
      </c>
      <c r="K189" s="317"/>
    </row>
    <row r="190" spans="2:11" s="1" customFormat="1" ht="15" customHeight="1">
      <c r="B190" s="294"/>
      <c r="C190" s="330" t="s">
        <v>44</v>
      </c>
      <c r="D190" s="269"/>
      <c r="E190" s="269"/>
      <c r="F190" s="292" t="s">
        <v>358</v>
      </c>
      <c r="G190" s="269"/>
      <c r="H190" s="266" t="s">
        <v>448</v>
      </c>
      <c r="I190" s="269" t="s">
        <v>449</v>
      </c>
      <c r="J190" s="269"/>
      <c r="K190" s="317"/>
    </row>
    <row r="191" spans="2:11" s="1" customFormat="1" ht="15" customHeight="1">
      <c r="B191" s="294"/>
      <c r="C191" s="330" t="s">
        <v>450</v>
      </c>
      <c r="D191" s="269"/>
      <c r="E191" s="269"/>
      <c r="F191" s="292" t="s">
        <v>358</v>
      </c>
      <c r="G191" s="269"/>
      <c r="H191" s="269" t="s">
        <v>451</v>
      </c>
      <c r="I191" s="269" t="s">
        <v>393</v>
      </c>
      <c r="J191" s="269"/>
      <c r="K191" s="317"/>
    </row>
    <row r="192" spans="2:11" s="1" customFormat="1" ht="15" customHeight="1">
      <c r="B192" s="294"/>
      <c r="C192" s="330" t="s">
        <v>452</v>
      </c>
      <c r="D192" s="269"/>
      <c r="E192" s="269"/>
      <c r="F192" s="292" t="s">
        <v>358</v>
      </c>
      <c r="G192" s="269"/>
      <c r="H192" s="269" t="s">
        <v>453</v>
      </c>
      <c r="I192" s="269" t="s">
        <v>393</v>
      </c>
      <c r="J192" s="269"/>
      <c r="K192" s="317"/>
    </row>
    <row r="193" spans="2:11" s="1" customFormat="1" ht="15" customHeight="1">
      <c r="B193" s="294"/>
      <c r="C193" s="330" t="s">
        <v>454</v>
      </c>
      <c r="D193" s="269"/>
      <c r="E193" s="269"/>
      <c r="F193" s="292" t="s">
        <v>364</v>
      </c>
      <c r="G193" s="269"/>
      <c r="H193" s="269" t="s">
        <v>455</v>
      </c>
      <c r="I193" s="269" t="s">
        <v>393</v>
      </c>
      <c r="J193" s="269"/>
      <c r="K193" s="317"/>
    </row>
    <row r="194" spans="2:11" s="1" customFormat="1" ht="15" customHeight="1">
      <c r="B194" s="323"/>
      <c r="C194" s="332"/>
      <c r="D194" s="303"/>
      <c r="E194" s="303"/>
      <c r="F194" s="303"/>
      <c r="G194" s="303"/>
      <c r="H194" s="303"/>
      <c r="I194" s="303"/>
      <c r="J194" s="303"/>
      <c r="K194" s="324"/>
    </row>
    <row r="195" spans="2:11" s="1" customFormat="1" ht="18.75" customHeight="1">
      <c r="B195" s="305"/>
      <c r="C195" s="315"/>
      <c r="D195" s="315"/>
      <c r="E195" s="315"/>
      <c r="F195" s="325"/>
      <c r="G195" s="315"/>
      <c r="H195" s="315"/>
      <c r="I195" s="315"/>
      <c r="J195" s="315"/>
      <c r="K195" s="305"/>
    </row>
    <row r="196" spans="2:11" s="1" customFormat="1" ht="18.75" customHeight="1">
      <c r="B196" s="305"/>
      <c r="C196" s="315"/>
      <c r="D196" s="315"/>
      <c r="E196" s="315"/>
      <c r="F196" s="325"/>
      <c r="G196" s="315"/>
      <c r="H196" s="315"/>
      <c r="I196" s="315"/>
      <c r="J196" s="315"/>
      <c r="K196" s="305"/>
    </row>
    <row r="197" spans="2:11" s="1" customFormat="1" ht="18.75" customHeight="1">
      <c r="B197" s="277"/>
      <c r="C197" s="277"/>
      <c r="D197" s="277"/>
      <c r="E197" s="277"/>
      <c r="F197" s="277"/>
      <c r="G197" s="277"/>
      <c r="H197" s="277"/>
      <c r="I197" s="277"/>
      <c r="J197" s="277"/>
      <c r="K197" s="277"/>
    </row>
    <row r="198" spans="2:11" s="1" customFormat="1" ht="13.5">
      <c r="B198" s="256"/>
      <c r="C198" s="257"/>
      <c r="D198" s="257"/>
      <c r="E198" s="257"/>
      <c r="F198" s="257"/>
      <c r="G198" s="257"/>
      <c r="H198" s="257"/>
      <c r="I198" s="257"/>
      <c r="J198" s="257"/>
      <c r="K198" s="258"/>
    </row>
    <row r="199" spans="2:11" s="1" customFormat="1" ht="21">
      <c r="B199" s="259"/>
      <c r="C199" s="260" t="s">
        <v>456</v>
      </c>
      <c r="D199" s="260"/>
      <c r="E199" s="260"/>
      <c r="F199" s="260"/>
      <c r="G199" s="260"/>
      <c r="H199" s="260"/>
      <c r="I199" s="260"/>
      <c r="J199" s="260"/>
      <c r="K199" s="261"/>
    </row>
    <row r="200" spans="2:11" s="1" customFormat="1" ht="25.5" customHeight="1">
      <c r="B200" s="259"/>
      <c r="C200" s="333" t="s">
        <v>457</v>
      </c>
      <c r="D200" s="333"/>
      <c r="E200" s="333"/>
      <c r="F200" s="333" t="s">
        <v>458</v>
      </c>
      <c r="G200" s="334"/>
      <c r="H200" s="333" t="s">
        <v>459</v>
      </c>
      <c r="I200" s="333"/>
      <c r="J200" s="333"/>
      <c r="K200" s="261"/>
    </row>
    <row r="201" spans="2:11" s="1" customFormat="1" ht="5.25" customHeight="1">
      <c r="B201" s="294"/>
      <c r="C201" s="289"/>
      <c r="D201" s="289"/>
      <c r="E201" s="289"/>
      <c r="F201" s="289"/>
      <c r="G201" s="315"/>
      <c r="H201" s="289"/>
      <c r="I201" s="289"/>
      <c r="J201" s="289"/>
      <c r="K201" s="317"/>
    </row>
    <row r="202" spans="2:11" s="1" customFormat="1" ht="15" customHeight="1">
      <c r="B202" s="294"/>
      <c r="C202" s="269" t="s">
        <v>449</v>
      </c>
      <c r="D202" s="269"/>
      <c r="E202" s="269"/>
      <c r="F202" s="292" t="s">
        <v>45</v>
      </c>
      <c r="G202" s="269"/>
      <c r="H202" s="269" t="s">
        <v>460</v>
      </c>
      <c r="I202" s="269"/>
      <c r="J202" s="269"/>
      <c r="K202" s="317"/>
    </row>
    <row r="203" spans="2:11" s="1" customFormat="1" ht="15" customHeight="1">
      <c r="B203" s="294"/>
      <c r="C203" s="269"/>
      <c r="D203" s="269"/>
      <c r="E203" s="269"/>
      <c r="F203" s="292" t="s">
        <v>46</v>
      </c>
      <c r="G203" s="269"/>
      <c r="H203" s="269" t="s">
        <v>461</v>
      </c>
      <c r="I203" s="269"/>
      <c r="J203" s="269"/>
      <c r="K203" s="317"/>
    </row>
    <row r="204" spans="2:11" s="1" customFormat="1" ht="15" customHeight="1">
      <c r="B204" s="294"/>
      <c r="C204" s="269"/>
      <c r="D204" s="269"/>
      <c r="E204" s="269"/>
      <c r="F204" s="292" t="s">
        <v>49</v>
      </c>
      <c r="G204" s="269"/>
      <c r="H204" s="269" t="s">
        <v>462</v>
      </c>
      <c r="I204" s="269"/>
      <c r="J204" s="269"/>
      <c r="K204" s="317"/>
    </row>
    <row r="205" spans="2:11" s="1" customFormat="1" ht="15" customHeight="1">
      <c r="B205" s="294"/>
      <c r="C205" s="269"/>
      <c r="D205" s="269"/>
      <c r="E205" s="269"/>
      <c r="F205" s="292" t="s">
        <v>47</v>
      </c>
      <c r="G205" s="269"/>
      <c r="H205" s="269" t="s">
        <v>463</v>
      </c>
      <c r="I205" s="269"/>
      <c r="J205" s="269"/>
      <c r="K205" s="317"/>
    </row>
    <row r="206" spans="2:11" s="1" customFormat="1" ht="15" customHeight="1">
      <c r="B206" s="294"/>
      <c r="C206" s="269"/>
      <c r="D206" s="269"/>
      <c r="E206" s="269"/>
      <c r="F206" s="292" t="s">
        <v>48</v>
      </c>
      <c r="G206" s="269"/>
      <c r="H206" s="269" t="s">
        <v>464</v>
      </c>
      <c r="I206" s="269"/>
      <c r="J206" s="269"/>
      <c r="K206" s="317"/>
    </row>
    <row r="207" spans="2:11" s="1" customFormat="1" ht="15" customHeight="1">
      <c r="B207" s="294"/>
      <c r="C207" s="269"/>
      <c r="D207" s="269"/>
      <c r="E207" s="269"/>
      <c r="F207" s="292"/>
      <c r="G207" s="269"/>
      <c r="H207" s="269"/>
      <c r="I207" s="269"/>
      <c r="J207" s="269"/>
      <c r="K207" s="317"/>
    </row>
    <row r="208" spans="2:11" s="1" customFormat="1" ht="15" customHeight="1">
      <c r="B208" s="294"/>
      <c r="C208" s="269" t="s">
        <v>405</v>
      </c>
      <c r="D208" s="269"/>
      <c r="E208" s="269"/>
      <c r="F208" s="292" t="s">
        <v>81</v>
      </c>
      <c r="G208" s="269"/>
      <c r="H208" s="269" t="s">
        <v>465</v>
      </c>
      <c r="I208" s="269"/>
      <c r="J208" s="269"/>
      <c r="K208" s="317"/>
    </row>
    <row r="209" spans="2:11" s="1" customFormat="1" ht="15" customHeight="1">
      <c r="B209" s="294"/>
      <c r="C209" s="269"/>
      <c r="D209" s="269"/>
      <c r="E209" s="269"/>
      <c r="F209" s="292" t="s">
        <v>300</v>
      </c>
      <c r="G209" s="269"/>
      <c r="H209" s="269" t="s">
        <v>301</v>
      </c>
      <c r="I209" s="269"/>
      <c r="J209" s="269"/>
      <c r="K209" s="317"/>
    </row>
    <row r="210" spans="2:11" s="1" customFormat="1" ht="15" customHeight="1">
      <c r="B210" s="294"/>
      <c r="C210" s="269"/>
      <c r="D210" s="269"/>
      <c r="E210" s="269"/>
      <c r="F210" s="292" t="s">
        <v>298</v>
      </c>
      <c r="G210" s="269"/>
      <c r="H210" s="269" t="s">
        <v>466</v>
      </c>
      <c r="I210" s="269"/>
      <c r="J210" s="269"/>
      <c r="K210" s="317"/>
    </row>
    <row r="211" spans="2:11" s="1" customFormat="1" ht="15" customHeight="1">
      <c r="B211" s="335"/>
      <c r="C211" s="269"/>
      <c r="D211" s="269"/>
      <c r="E211" s="269"/>
      <c r="F211" s="292" t="s">
        <v>302</v>
      </c>
      <c r="G211" s="330"/>
      <c r="H211" s="321" t="s">
        <v>303</v>
      </c>
      <c r="I211" s="321"/>
      <c r="J211" s="321"/>
      <c r="K211" s="336"/>
    </row>
    <row r="212" spans="2:11" s="1" customFormat="1" ht="15" customHeight="1">
      <c r="B212" s="335"/>
      <c r="C212" s="269"/>
      <c r="D212" s="269"/>
      <c r="E212" s="269"/>
      <c r="F212" s="292" t="s">
        <v>304</v>
      </c>
      <c r="G212" s="330"/>
      <c r="H212" s="321" t="s">
        <v>467</v>
      </c>
      <c r="I212" s="321"/>
      <c r="J212" s="321"/>
      <c r="K212" s="336"/>
    </row>
    <row r="213" spans="2:11" s="1" customFormat="1" ht="15" customHeight="1">
      <c r="B213" s="335"/>
      <c r="C213" s="269"/>
      <c r="D213" s="269"/>
      <c r="E213" s="269"/>
      <c r="F213" s="292"/>
      <c r="G213" s="330"/>
      <c r="H213" s="321"/>
      <c r="I213" s="321"/>
      <c r="J213" s="321"/>
      <c r="K213" s="336"/>
    </row>
    <row r="214" spans="2:11" s="1" customFormat="1" ht="15" customHeight="1">
      <c r="B214" s="335"/>
      <c r="C214" s="269" t="s">
        <v>429</v>
      </c>
      <c r="D214" s="269"/>
      <c r="E214" s="269"/>
      <c r="F214" s="292">
        <v>1</v>
      </c>
      <c r="G214" s="330"/>
      <c r="H214" s="321" t="s">
        <v>468</v>
      </c>
      <c r="I214" s="321"/>
      <c r="J214" s="321"/>
      <c r="K214" s="336"/>
    </row>
    <row r="215" spans="2:11" s="1" customFormat="1" ht="15" customHeight="1">
      <c r="B215" s="335"/>
      <c r="C215" s="269"/>
      <c r="D215" s="269"/>
      <c r="E215" s="269"/>
      <c r="F215" s="292">
        <v>2</v>
      </c>
      <c r="G215" s="330"/>
      <c r="H215" s="321" t="s">
        <v>469</v>
      </c>
      <c r="I215" s="321"/>
      <c r="J215" s="321"/>
      <c r="K215" s="336"/>
    </row>
    <row r="216" spans="2:11" s="1" customFormat="1" ht="15" customHeight="1">
      <c r="B216" s="335"/>
      <c r="C216" s="269"/>
      <c r="D216" s="269"/>
      <c r="E216" s="269"/>
      <c r="F216" s="292">
        <v>3</v>
      </c>
      <c r="G216" s="330"/>
      <c r="H216" s="321" t="s">
        <v>470</v>
      </c>
      <c r="I216" s="321"/>
      <c r="J216" s="321"/>
      <c r="K216" s="336"/>
    </row>
    <row r="217" spans="2:11" s="1" customFormat="1" ht="15" customHeight="1">
      <c r="B217" s="335"/>
      <c r="C217" s="269"/>
      <c r="D217" s="269"/>
      <c r="E217" s="269"/>
      <c r="F217" s="292">
        <v>4</v>
      </c>
      <c r="G217" s="330"/>
      <c r="H217" s="321" t="s">
        <v>471</v>
      </c>
      <c r="I217" s="321"/>
      <c r="J217" s="321"/>
      <c r="K217" s="336"/>
    </row>
    <row r="218" spans="2:11" s="1" customFormat="1" ht="12.75" customHeight="1">
      <c r="B218" s="337"/>
      <c r="C218" s="338"/>
      <c r="D218" s="338"/>
      <c r="E218" s="338"/>
      <c r="F218" s="338"/>
      <c r="G218" s="338"/>
      <c r="H218" s="338"/>
      <c r="I218" s="338"/>
      <c r="J218" s="338"/>
      <c r="K218" s="33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Lynx\Přemysl</dc:creator>
  <cp:keywords/>
  <dc:description/>
  <cp:lastModifiedBy>Lynx\Přemysl</cp:lastModifiedBy>
  <dcterms:created xsi:type="dcterms:W3CDTF">2022-04-21T11:46:15Z</dcterms:created>
  <dcterms:modified xsi:type="dcterms:W3CDTF">2022-04-21T11:46:17Z</dcterms:modified>
  <cp:category/>
  <cp:version/>
  <cp:contentType/>
  <cp:contentStatus/>
</cp:coreProperties>
</file>